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tables/table2.xml" ContentType="application/vnd.openxmlformats-officedocument.spreadsheetml.table+xml"/>
  <Override PartName="/xl/drawings/drawing2.xml" ContentType="application/vnd.openxmlformats-officedocument.drawing+xml"/>
  <Override PartName="/xl/charts/chart10.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showInkAnnotation="0" codeName="DieseArbeitsmappe"/>
  <mc:AlternateContent xmlns:mc="http://schemas.openxmlformats.org/markup-compatibility/2006">
    <mc:Choice Requires="x15">
      <x15ac:absPath xmlns:x15ac="http://schemas.microsoft.com/office/spreadsheetml/2010/11/ac" url="H:\Webinar\Projekt_Liste\2025\"/>
    </mc:Choice>
  </mc:AlternateContent>
  <xr:revisionPtr revIDLastSave="0" documentId="13_ncr:1_{2E61EB78-78DE-40B6-8AE3-3704EC82516B}" xr6:coauthVersionLast="47" xr6:coauthVersionMax="47" xr10:uidLastSave="{00000000-0000-0000-0000-000000000000}"/>
  <bookViews>
    <workbookView xWindow="1185" yWindow="1110" windowWidth="25095" windowHeight="14775" tabRatio="631" xr2:uid="{00000000-000D-0000-FFFF-FFFF00000000}"/>
  </bookViews>
  <sheets>
    <sheet name="Dashboard" sheetId="2" r:id="rId1"/>
    <sheet name="Tabellen" sheetId="16" state="veryHidden" r:id="rId2"/>
    <sheet name="Gantt" sheetId="4" r:id="rId3"/>
    <sheet name="1. Basisdaten" sheetId="3" r:id="rId4"/>
    <sheet name="2. Zeitplan" sheetId="5" r:id="rId5"/>
    <sheet name="3. Kosten" sheetId="6" r:id="rId6"/>
    <sheet name="4.RACI" sheetId="7" r:id="rId7"/>
    <sheet name="5. Risiko" sheetId="8" r:id="rId8"/>
    <sheet name="6. Betroffen" sheetId="9" r:id="rId9"/>
    <sheet name="7. Kommunikation" sheetId="10" r:id="rId10"/>
    <sheet name="Hilfe" sheetId="1" r:id="rId11"/>
    <sheet name="Aus_Kosten" sheetId="12" state="veryHidden" r:id="rId12"/>
    <sheet name="Aus_Betroffen" sheetId="13" state="veryHidden" r:id="rId13"/>
    <sheet name="Aus_Risiko" sheetId="15" state="veryHidden" r:id="rId14"/>
    <sheet name="Auswertung_Zeit" sheetId="11" state="veryHidden" r:id="rId15"/>
    <sheet name="Dropdown" sheetId="14" state="hidden" r:id="rId16"/>
  </sheets>
  <definedNames>
    <definedName name="_xlnm._FilterDatabase" localSheetId="4" hidden="1">'2. Zeitplan'!$B$10:$G$40</definedName>
    <definedName name="_xlnm._FilterDatabase" localSheetId="9" hidden="1">'7. Kommunikation'!$C$11:$Q$31</definedName>
    <definedName name="Betroffen">'6. Betroffen'!$C$13:$E$27</definedName>
    <definedName name="Budget">'1. Basisdaten'!$D$26</definedName>
    <definedName name="Grenzwert_1">'3. Kosten'!$D$6</definedName>
    <definedName name="Grenzwert_2">'3. Kosten'!$D$7</definedName>
    <definedName name="Kosten_Aus">Aus_Kosten!$C$38:$F$59</definedName>
    <definedName name="Projektteam">'1. Basisdaten'!$C$35:$C$45</definedName>
    <definedName name="Tab_Tasks">Tabellen!$C$10:$D$18</definedName>
    <definedName name="Titel">'1. Basisdaten'!$C$12</definedName>
    <definedName name="Zeit_Aus_Knoten">Auswertung_Zeit!$D$21</definedName>
    <definedName name="Zeitplan">'2. Zeitplan'!$C$10:$G$40</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J33" i="6" l="1"/>
  <c r="K32" i="6"/>
  <c r="K33" i="6" s="1"/>
  <c r="E48" i="16" l="1"/>
  <c r="C50" i="16"/>
  <c r="C51" i="16" s="1"/>
  <c r="C52" i="16" s="1"/>
  <c r="C53" i="16" s="1"/>
  <c r="G13" i="16"/>
  <c r="G12" i="16"/>
  <c r="G11" i="16"/>
  <c r="J3" i="2"/>
  <c r="J1" i="2"/>
  <c r="C40" i="12" l="1"/>
  <c r="C41" i="12"/>
  <c r="C42" i="12"/>
  <c r="C43" i="12"/>
  <c r="C44" i="12"/>
  <c r="C45" i="12"/>
  <c r="C46" i="12"/>
  <c r="C47" i="12"/>
  <c r="C48" i="12"/>
  <c r="C49" i="12"/>
  <c r="C50" i="12"/>
  <c r="C51" i="12"/>
  <c r="C52" i="12"/>
  <c r="C53" i="12"/>
  <c r="C54" i="12"/>
  <c r="C55" i="12"/>
  <c r="C56" i="12"/>
  <c r="C57" i="12"/>
  <c r="C58" i="12"/>
  <c r="C59" i="12"/>
  <c r="C39" i="12"/>
  <c r="S52" i="11"/>
  <c r="O52" i="11"/>
  <c r="E52" i="11"/>
  <c r="L52" i="11" s="1"/>
  <c r="B12" i="15" l="1"/>
  <c r="B13" i="15" s="1"/>
  <c r="B14" i="15" s="1"/>
  <c r="B15" i="15" s="1"/>
  <c r="B16" i="15" s="1"/>
  <c r="C37" i="13" a="1"/>
  <c r="C37" i="13" s="1"/>
  <c r="C36" i="13" a="1"/>
  <c r="C36" i="13" s="1"/>
  <c r="C35" i="13" a="1"/>
  <c r="C35" i="13" s="1"/>
  <c r="C34" i="13" a="1"/>
  <c r="C34" i="13" s="1"/>
  <c r="C33" i="13" a="1"/>
  <c r="C33" i="13" s="1"/>
  <c r="C32" i="13" a="1"/>
  <c r="C32" i="13" s="1"/>
  <c r="C31" i="13" a="1"/>
  <c r="C31" i="13" s="1"/>
  <c r="C30" i="13" a="1"/>
  <c r="C30" i="13" s="1"/>
  <c r="C29" i="13" a="1"/>
  <c r="C29" i="13" s="1"/>
  <c r="C28" i="13" a="1"/>
  <c r="C28" i="13" s="1"/>
  <c r="C27" i="13" a="1"/>
  <c r="C27" i="13" s="1"/>
  <c r="B27" i="13"/>
  <c r="C26" i="13" a="1"/>
  <c r="C26" i="13" s="1"/>
  <c r="B26" i="13"/>
  <c r="C25" i="13" a="1"/>
  <c r="C25" i="13" s="1"/>
  <c r="C43" i="16" s="1"/>
  <c r="D43" i="16" s="1"/>
  <c r="B25" i="13"/>
  <c r="C24" i="13" a="1"/>
  <c r="C24" i="13" s="1"/>
  <c r="C42" i="16" s="1"/>
  <c r="D42" i="16" s="1"/>
  <c r="B24" i="13"/>
  <c r="C23" i="13" a="1"/>
  <c r="C23" i="13" s="1"/>
  <c r="C41" i="16" s="1"/>
  <c r="D41" i="16" s="1"/>
  <c r="B23" i="13"/>
  <c r="C22" i="13" a="1"/>
  <c r="C22" i="13" s="1"/>
  <c r="C40" i="16" s="1"/>
  <c r="D40" i="16" s="1"/>
  <c r="B22" i="13"/>
  <c r="C21" i="13" a="1"/>
  <c r="C21" i="13" s="1"/>
  <c r="C39" i="16" s="1"/>
  <c r="D39" i="16" s="1"/>
  <c r="B21" i="13"/>
  <c r="D16" i="13"/>
  <c r="D15" i="13"/>
  <c r="E14" i="13"/>
  <c r="D14" i="13"/>
  <c r="E13" i="13"/>
  <c r="D13" i="13"/>
  <c r="C62" i="12"/>
  <c r="C61" i="12"/>
  <c r="C60" i="12"/>
  <c r="G59" i="12"/>
  <c r="E59" i="12"/>
  <c r="D59" i="12"/>
  <c r="G58" i="12"/>
  <c r="G57" i="12"/>
  <c r="G56" i="12"/>
  <c r="G55" i="12"/>
  <c r="G54" i="12"/>
  <c r="G53" i="12"/>
  <c r="G52" i="12"/>
  <c r="G51" i="12"/>
  <c r="E38" i="12"/>
  <c r="D38" i="12"/>
  <c r="C38" i="12"/>
  <c r="S34" i="12"/>
  <c r="Z33" i="12"/>
  <c r="Y33" i="12"/>
  <c r="X33" i="12"/>
  <c r="W33" i="12"/>
  <c r="V33" i="12"/>
  <c r="U33" i="12"/>
  <c r="T33" i="12"/>
  <c r="S33" i="12"/>
  <c r="Z32" i="12"/>
  <c r="Y32" i="12"/>
  <c r="X32" i="12"/>
  <c r="W32" i="12"/>
  <c r="V32" i="12"/>
  <c r="U32" i="12"/>
  <c r="T32" i="12"/>
  <c r="S32" i="12"/>
  <c r="Z31" i="12"/>
  <c r="Y31" i="12"/>
  <c r="X31" i="12"/>
  <c r="W31" i="12"/>
  <c r="V31" i="12"/>
  <c r="U31" i="12"/>
  <c r="T31" i="12"/>
  <c r="S31" i="12"/>
  <c r="Z30" i="12"/>
  <c r="Y30" i="12"/>
  <c r="X30" i="12"/>
  <c r="W30" i="12"/>
  <c r="V30" i="12"/>
  <c r="U30" i="12"/>
  <c r="T30" i="12"/>
  <c r="S30" i="12"/>
  <c r="Z29" i="12"/>
  <c r="Y29" i="12"/>
  <c r="X29" i="12"/>
  <c r="W29" i="12"/>
  <c r="V29" i="12"/>
  <c r="U29" i="12"/>
  <c r="T29" i="12"/>
  <c r="S29" i="12"/>
  <c r="Z28" i="12"/>
  <c r="Y28" i="12"/>
  <c r="X28" i="12"/>
  <c r="W28" i="12"/>
  <c r="V28" i="12"/>
  <c r="U28" i="12"/>
  <c r="T28" i="12"/>
  <c r="S28" i="12"/>
  <c r="Z27" i="12"/>
  <c r="Y27" i="12"/>
  <c r="X27" i="12"/>
  <c r="W27" i="12"/>
  <c r="V27" i="12"/>
  <c r="U27" i="12"/>
  <c r="T27" i="12"/>
  <c r="S27" i="12"/>
  <c r="Z26" i="12"/>
  <c r="Y26" i="12"/>
  <c r="X26" i="12"/>
  <c r="W26" i="12"/>
  <c r="V26" i="12"/>
  <c r="U26" i="12"/>
  <c r="T26" i="12"/>
  <c r="S26" i="12"/>
  <c r="Z25" i="12"/>
  <c r="Y25" i="12"/>
  <c r="X25" i="12"/>
  <c r="W25" i="12"/>
  <c r="V25" i="12"/>
  <c r="U25" i="12"/>
  <c r="T25" i="12"/>
  <c r="S25" i="12"/>
  <c r="Z24" i="12"/>
  <c r="Y24" i="12"/>
  <c r="X24" i="12"/>
  <c r="W24" i="12"/>
  <c r="V24" i="12"/>
  <c r="U24" i="12"/>
  <c r="T24" i="12"/>
  <c r="S24" i="12"/>
  <c r="Z23" i="12"/>
  <c r="Y23" i="12"/>
  <c r="X23" i="12"/>
  <c r="W23" i="12"/>
  <c r="V23" i="12"/>
  <c r="U23" i="12"/>
  <c r="T23" i="12"/>
  <c r="S23" i="12"/>
  <c r="Z22" i="12"/>
  <c r="Y22" i="12"/>
  <c r="X22" i="12"/>
  <c r="W22" i="12"/>
  <c r="V22" i="12"/>
  <c r="U22" i="12"/>
  <c r="T22" i="12"/>
  <c r="S22" i="12"/>
  <c r="Z21" i="12"/>
  <c r="Y21" i="12"/>
  <c r="X21" i="12"/>
  <c r="W21" i="12"/>
  <c r="V21" i="12"/>
  <c r="U21" i="12"/>
  <c r="T21" i="12"/>
  <c r="S21" i="12"/>
  <c r="Z20" i="12"/>
  <c r="Y20" i="12"/>
  <c r="X20" i="12"/>
  <c r="W20" i="12"/>
  <c r="V20" i="12"/>
  <c r="U20" i="12"/>
  <c r="T20" i="12"/>
  <c r="S20" i="12"/>
  <c r="Z19" i="12"/>
  <c r="Y19" i="12"/>
  <c r="X19" i="12"/>
  <c r="W19" i="12"/>
  <c r="V19" i="12"/>
  <c r="U19" i="12"/>
  <c r="T19" i="12"/>
  <c r="S19" i="12"/>
  <c r="Z18" i="12"/>
  <c r="Y18" i="12"/>
  <c r="X18" i="12"/>
  <c r="W18" i="12"/>
  <c r="V18" i="12"/>
  <c r="U18" i="12"/>
  <c r="T18" i="12"/>
  <c r="S18" i="12"/>
  <c r="Z17" i="12"/>
  <c r="Y17" i="12"/>
  <c r="X17" i="12"/>
  <c r="W17" i="12"/>
  <c r="V17" i="12"/>
  <c r="U17" i="12"/>
  <c r="T17" i="12"/>
  <c r="S17" i="12"/>
  <c r="Z16" i="12"/>
  <c r="Y16" i="12"/>
  <c r="X16" i="12"/>
  <c r="W16" i="12"/>
  <c r="V16" i="12"/>
  <c r="U16" i="12"/>
  <c r="T16" i="12"/>
  <c r="S16" i="12"/>
  <c r="Z15" i="12"/>
  <c r="Y15" i="12"/>
  <c r="X15" i="12"/>
  <c r="W15" i="12"/>
  <c r="V15" i="12"/>
  <c r="U15" i="12"/>
  <c r="T15" i="12"/>
  <c r="S15" i="12"/>
  <c r="Z14" i="12"/>
  <c r="Y14" i="12"/>
  <c r="X14" i="12"/>
  <c r="W14" i="12"/>
  <c r="V14" i="12"/>
  <c r="U14" i="12"/>
  <c r="T14" i="12"/>
  <c r="S14" i="12"/>
  <c r="Z13" i="12"/>
  <c r="Y13" i="12"/>
  <c r="X13" i="12"/>
  <c r="W13" i="12"/>
  <c r="V13" i="12"/>
  <c r="U13" i="12"/>
  <c r="T13" i="12"/>
  <c r="S13" i="12"/>
  <c r="S12" i="12"/>
  <c r="E5" i="12"/>
  <c r="F51" i="11"/>
  <c r="G51" i="11" s="1"/>
  <c r="E51" i="11"/>
  <c r="D51" i="11"/>
  <c r="O51" i="11" s="1"/>
  <c r="F50" i="11"/>
  <c r="E50" i="11"/>
  <c r="D50" i="11"/>
  <c r="O50" i="11" s="1"/>
  <c r="F49" i="11"/>
  <c r="G49" i="11" s="1"/>
  <c r="E49" i="11"/>
  <c r="D49" i="11"/>
  <c r="O49" i="11" s="1"/>
  <c r="F48" i="11"/>
  <c r="G48" i="11" s="1"/>
  <c r="E48" i="11"/>
  <c r="D48" i="11"/>
  <c r="O48" i="11" s="1"/>
  <c r="F47" i="11"/>
  <c r="G47" i="11" s="1"/>
  <c r="E47" i="11"/>
  <c r="D47" i="11"/>
  <c r="O47" i="11" s="1"/>
  <c r="F46" i="11"/>
  <c r="G46" i="11" s="1"/>
  <c r="E46" i="11"/>
  <c r="D46" i="11"/>
  <c r="O46" i="11" s="1"/>
  <c r="F45" i="11"/>
  <c r="G45" i="11" s="1"/>
  <c r="E45" i="11"/>
  <c r="D45" i="11"/>
  <c r="O45" i="11" s="1"/>
  <c r="F44" i="11"/>
  <c r="G44" i="11" s="1"/>
  <c r="E44" i="11"/>
  <c r="D44" i="11"/>
  <c r="O44" i="11" s="1"/>
  <c r="F43" i="11"/>
  <c r="E43" i="11"/>
  <c r="D43" i="11"/>
  <c r="O43" i="11" s="1"/>
  <c r="F42" i="11"/>
  <c r="E42" i="11"/>
  <c r="D42" i="11"/>
  <c r="O42" i="11" s="1"/>
  <c r="F41" i="11"/>
  <c r="E41" i="11"/>
  <c r="D41" i="11"/>
  <c r="O41" i="11" s="1"/>
  <c r="F40" i="11"/>
  <c r="G40" i="11" s="1"/>
  <c r="E40" i="11"/>
  <c r="D40" i="11"/>
  <c r="O40" i="11" s="1"/>
  <c r="F39" i="11"/>
  <c r="G39" i="11" s="1"/>
  <c r="E39" i="11"/>
  <c r="D39" i="11"/>
  <c r="F38" i="11"/>
  <c r="E38" i="11"/>
  <c r="D38" i="11"/>
  <c r="F37" i="11"/>
  <c r="E37" i="11"/>
  <c r="D37" i="11"/>
  <c r="F36" i="11"/>
  <c r="E36" i="11"/>
  <c r="D36" i="11"/>
  <c r="F35" i="11"/>
  <c r="E35" i="11"/>
  <c r="D35" i="11"/>
  <c r="F34" i="11"/>
  <c r="E34" i="11"/>
  <c r="D34" i="11"/>
  <c r="F33" i="11"/>
  <c r="E33" i="11"/>
  <c r="D33" i="11"/>
  <c r="F32" i="11"/>
  <c r="E32" i="11"/>
  <c r="D32" i="11"/>
  <c r="F31" i="11"/>
  <c r="E31" i="11"/>
  <c r="D31" i="11"/>
  <c r="F30" i="11"/>
  <c r="G30" i="11" s="1"/>
  <c r="E30" i="11"/>
  <c r="D30" i="11"/>
  <c r="F29" i="11"/>
  <c r="E29" i="11"/>
  <c r="D29" i="11"/>
  <c r="F28" i="11"/>
  <c r="E28" i="11"/>
  <c r="D28" i="11"/>
  <c r="F27" i="11"/>
  <c r="G27" i="11" s="1"/>
  <c r="E27" i="11"/>
  <c r="D27" i="11"/>
  <c r="F26" i="11"/>
  <c r="G26" i="11" s="1"/>
  <c r="E26" i="11"/>
  <c r="D26" i="11"/>
  <c r="F25" i="11"/>
  <c r="G25" i="11" s="1"/>
  <c r="E25" i="11"/>
  <c r="D25" i="11"/>
  <c r="F24" i="11"/>
  <c r="G24" i="11" s="1"/>
  <c r="E24" i="11"/>
  <c r="O24" i="11" s="1"/>
  <c r="D24" i="11"/>
  <c r="X23" i="11"/>
  <c r="X24" i="11" s="1"/>
  <c r="X25" i="11" s="1"/>
  <c r="X26" i="11" s="1"/>
  <c r="X27" i="11" s="1"/>
  <c r="X28" i="11" s="1"/>
  <c r="X29" i="11" s="1"/>
  <c r="X30" i="11" s="1"/>
  <c r="X31" i="11" s="1"/>
  <c r="F23" i="11"/>
  <c r="G23" i="11" s="1"/>
  <c r="E23" i="11"/>
  <c r="D23" i="11"/>
  <c r="C23" i="11"/>
  <c r="C24" i="11" s="1"/>
  <c r="C25" i="11" s="1"/>
  <c r="C26" i="11" s="1"/>
  <c r="C27" i="11" s="1"/>
  <c r="C28" i="11" s="1"/>
  <c r="C29" i="11" s="1"/>
  <c r="C30" i="11" s="1"/>
  <c r="C31" i="11" s="1"/>
  <c r="C32" i="11" s="1"/>
  <c r="C33" i="11" s="1"/>
  <c r="C34" i="11" s="1"/>
  <c r="C35" i="11" s="1"/>
  <c r="C36" i="11" s="1"/>
  <c r="C37" i="11" s="1"/>
  <c r="C38" i="11" s="1"/>
  <c r="C39" i="11" s="1"/>
  <c r="C40" i="11" s="1"/>
  <c r="C41" i="11" s="1"/>
  <c r="C42" i="11" s="1"/>
  <c r="C43" i="11" s="1"/>
  <c r="C44" i="11" s="1"/>
  <c r="C45" i="11" s="1"/>
  <c r="C46" i="11" s="1"/>
  <c r="C47" i="11" s="1"/>
  <c r="C48" i="11" s="1"/>
  <c r="C49" i="11" s="1"/>
  <c r="C50" i="11" s="1"/>
  <c r="C51" i="11" s="1"/>
  <c r="F22" i="11"/>
  <c r="G22" i="11" s="1"/>
  <c r="E22" i="11"/>
  <c r="D22" i="11"/>
  <c r="E12" i="11"/>
  <c r="D12" i="11"/>
  <c r="C12" i="11"/>
  <c r="Q31" i="10"/>
  <c r="Q30" i="10"/>
  <c r="Q29" i="10"/>
  <c r="Q28" i="10"/>
  <c r="Q27" i="10"/>
  <c r="Q26" i="10"/>
  <c r="Q25" i="10"/>
  <c r="Q24" i="10"/>
  <c r="Q23" i="10"/>
  <c r="Q22" i="10"/>
  <c r="Q21" i="10"/>
  <c r="Q20" i="10"/>
  <c r="Q19" i="10"/>
  <c r="K19" i="10"/>
  <c r="Q18" i="10"/>
  <c r="K18" i="10"/>
  <c r="Q17" i="10"/>
  <c r="K17" i="10"/>
  <c r="Q16" i="10"/>
  <c r="K16" i="10"/>
  <c r="Q15" i="10"/>
  <c r="K15" i="10"/>
  <c r="Q14" i="10"/>
  <c r="K14" i="10"/>
  <c r="Q13" i="10"/>
  <c r="K13" i="10"/>
  <c r="Q12" i="10"/>
  <c r="K12" i="10"/>
  <c r="H30" i="8"/>
  <c r="X30" i="8" s="1"/>
  <c r="H29" i="8"/>
  <c r="X29" i="8" s="1"/>
  <c r="H28" i="8"/>
  <c r="X28" i="8" s="1"/>
  <c r="H27" i="8"/>
  <c r="X27" i="8" s="1"/>
  <c r="H26" i="8"/>
  <c r="X26" i="8" s="1"/>
  <c r="X25" i="8"/>
  <c r="H25" i="8"/>
  <c r="H24" i="8"/>
  <c r="X24" i="8" s="1"/>
  <c r="H23" i="8"/>
  <c r="X23" i="8" s="1"/>
  <c r="H22" i="8"/>
  <c r="X22" i="8" s="1"/>
  <c r="H21" i="8"/>
  <c r="X21" i="8" s="1"/>
  <c r="H20" i="8"/>
  <c r="X20" i="8" s="1"/>
  <c r="H19" i="8"/>
  <c r="X19" i="8" s="1"/>
  <c r="H18" i="8"/>
  <c r="X18" i="8" s="1"/>
  <c r="H17" i="8"/>
  <c r="X17" i="8" s="1"/>
  <c r="H16" i="8"/>
  <c r="X16" i="8" s="1"/>
  <c r="H15" i="8"/>
  <c r="X15" i="8" s="1"/>
  <c r="H14" i="8"/>
  <c r="X14" i="8" s="1"/>
  <c r="H13" i="8"/>
  <c r="X13" i="8" s="1"/>
  <c r="H12" i="8"/>
  <c r="X12" i="8" s="1"/>
  <c r="C12" i="8"/>
  <c r="C13" i="8" s="1"/>
  <c r="C14" i="8" s="1"/>
  <c r="C15" i="8" s="1"/>
  <c r="C16" i="8" s="1"/>
  <c r="C17" i="8" s="1"/>
  <c r="C18" i="8" s="1"/>
  <c r="C19" i="8" s="1"/>
  <c r="C20" i="8" s="1"/>
  <c r="C21" i="8" s="1"/>
  <c r="C22" i="8" s="1"/>
  <c r="C23" i="8" s="1"/>
  <c r="C24" i="8" s="1"/>
  <c r="C25" i="8" s="1"/>
  <c r="C26" i="8" s="1"/>
  <c r="C27" i="8" s="1"/>
  <c r="C28" i="8" s="1"/>
  <c r="C29" i="8" s="1"/>
  <c r="C30" i="8" s="1"/>
  <c r="H11" i="8"/>
  <c r="X11" i="8" s="1"/>
  <c r="X45" i="7"/>
  <c r="W45" i="7"/>
  <c r="V45" i="7"/>
  <c r="U45" i="7"/>
  <c r="T45" i="7"/>
  <c r="S45" i="7"/>
  <c r="R45" i="7"/>
  <c r="Q45" i="7"/>
  <c r="P45" i="7"/>
  <c r="O45" i="7"/>
  <c r="N45" i="7"/>
  <c r="M45" i="7"/>
  <c r="L45" i="7"/>
  <c r="K45" i="7"/>
  <c r="J45" i="7"/>
  <c r="I45" i="7"/>
  <c r="H45" i="7"/>
  <c r="G45" i="7"/>
  <c r="F45" i="7"/>
  <c r="E45" i="7"/>
  <c r="X44" i="7"/>
  <c r="W44" i="7"/>
  <c r="V44" i="7"/>
  <c r="U44" i="7"/>
  <c r="T44" i="7"/>
  <c r="S44" i="7"/>
  <c r="R44" i="7"/>
  <c r="Q44" i="7"/>
  <c r="P44" i="7"/>
  <c r="O44" i="7"/>
  <c r="N44" i="7"/>
  <c r="M44" i="7"/>
  <c r="L44" i="7"/>
  <c r="K44" i="7"/>
  <c r="J44" i="7"/>
  <c r="I44" i="7"/>
  <c r="H44" i="7"/>
  <c r="G44" i="7"/>
  <c r="F44" i="7"/>
  <c r="E44" i="7"/>
  <c r="X43" i="7"/>
  <c r="W43" i="7"/>
  <c r="V43" i="7"/>
  <c r="U43" i="7"/>
  <c r="T43" i="7"/>
  <c r="S43" i="7"/>
  <c r="R43" i="7"/>
  <c r="Q43" i="7"/>
  <c r="P43" i="7"/>
  <c r="O43" i="7"/>
  <c r="N43" i="7"/>
  <c r="M43" i="7"/>
  <c r="L43" i="7"/>
  <c r="K43" i="7"/>
  <c r="J43" i="7"/>
  <c r="I43" i="7"/>
  <c r="H43" i="7"/>
  <c r="G43" i="7"/>
  <c r="F43" i="7"/>
  <c r="E43" i="7"/>
  <c r="X42" i="7"/>
  <c r="W42" i="7"/>
  <c r="V42" i="7"/>
  <c r="U42" i="7"/>
  <c r="T42" i="7"/>
  <c r="S42" i="7"/>
  <c r="R42" i="7"/>
  <c r="Q42" i="7"/>
  <c r="P42" i="7"/>
  <c r="O42" i="7"/>
  <c r="N42" i="7"/>
  <c r="M42" i="7"/>
  <c r="L42" i="7"/>
  <c r="K42" i="7"/>
  <c r="J42" i="7"/>
  <c r="I42" i="7"/>
  <c r="H42" i="7"/>
  <c r="G42" i="7"/>
  <c r="F42" i="7"/>
  <c r="E42" i="7"/>
  <c r="Z40" i="7"/>
  <c r="D40" i="7"/>
  <c r="Z39" i="7"/>
  <c r="D39" i="7"/>
  <c r="Z38" i="7"/>
  <c r="D38" i="7"/>
  <c r="Z37" i="7"/>
  <c r="D37" i="7"/>
  <c r="Z36" i="7"/>
  <c r="D36" i="7"/>
  <c r="Z35" i="7"/>
  <c r="D35" i="7"/>
  <c r="Z34" i="7"/>
  <c r="D34" i="7"/>
  <c r="Z33" i="7"/>
  <c r="D33" i="7"/>
  <c r="Z32" i="7"/>
  <c r="D32" i="7"/>
  <c r="Z31" i="7"/>
  <c r="D31" i="7"/>
  <c r="Z30" i="7"/>
  <c r="D30" i="7"/>
  <c r="Z29" i="7"/>
  <c r="D29" i="7"/>
  <c r="Z28" i="7"/>
  <c r="D28" i="7"/>
  <c r="Z27" i="7"/>
  <c r="D27" i="7"/>
  <c r="Z26" i="7"/>
  <c r="D26" i="7"/>
  <c r="Z25" i="7"/>
  <c r="D25" i="7"/>
  <c r="Z24" i="7"/>
  <c r="D24" i="7"/>
  <c r="Z23" i="7"/>
  <c r="D23" i="7"/>
  <c r="Z22" i="7"/>
  <c r="D22" i="7"/>
  <c r="Z21" i="7"/>
  <c r="D21" i="7"/>
  <c r="Z20" i="7"/>
  <c r="D20" i="7"/>
  <c r="Z19" i="7"/>
  <c r="D19" i="7"/>
  <c r="Z18" i="7"/>
  <c r="D18" i="7"/>
  <c r="Z17" i="7"/>
  <c r="D17" i="7"/>
  <c r="Z16" i="7"/>
  <c r="D16" i="7"/>
  <c r="Z15" i="7"/>
  <c r="D15" i="7"/>
  <c r="Z14" i="7"/>
  <c r="D14" i="7"/>
  <c r="Z13" i="7"/>
  <c r="D13" i="7"/>
  <c r="Z12" i="7"/>
  <c r="D12" i="7"/>
  <c r="C12" i="7"/>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Z11" i="7"/>
  <c r="D11" i="7"/>
  <c r="X10" i="7"/>
  <c r="W10" i="7"/>
  <c r="V10" i="7"/>
  <c r="U10" i="7"/>
  <c r="T10" i="7"/>
  <c r="S10" i="7"/>
  <c r="R10" i="7"/>
  <c r="N10" i="7"/>
  <c r="M10" i="7"/>
  <c r="L10" i="7"/>
  <c r="K10" i="7"/>
  <c r="J10" i="7"/>
  <c r="I10" i="7"/>
  <c r="H10" i="7"/>
  <c r="G10" i="7"/>
  <c r="F10" i="7"/>
  <c r="E10" i="7"/>
  <c r="S33" i="6"/>
  <c r="E18" i="12" s="1"/>
  <c r="R33" i="6"/>
  <c r="E17" i="12" s="1"/>
  <c r="Q33" i="6"/>
  <c r="E16" i="12" s="1"/>
  <c r="P33" i="6"/>
  <c r="E15" i="12" s="1"/>
  <c r="O33" i="6"/>
  <c r="E14" i="12" s="1"/>
  <c r="N33" i="6"/>
  <c r="E13" i="12" s="1"/>
  <c r="M33" i="6"/>
  <c r="E12" i="12" s="1"/>
  <c r="I33" i="6"/>
  <c r="H33" i="6"/>
  <c r="D16" i="12" s="1"/>
  <c r="G33" i="6"/>
  <c r="D15" i="12" s="1"/>
  <c r="F33" i="6"/>
  <c r="D14" i="12" s="1"/>
  <c r="E33" i="6"/>
  <c r="D13" i="12" s="1"/>
  <c r="D33" i="6"/>
  <c r="D12" i="12" s="1"/>
  <c r="B32" i="6"/>
  <c r="L31" i="6"/>
  <c r="E58" i="12" s="1"/>
  <c r="K31" i="6"/>
  <c r="D58" i="12" s="1"/>
  <c r="L30" i="6"/>
  <c r="E57" i="12" s="1"/>
  <c r="K30" i="6"/>
  <c r="D57" i="12" s="1"/>
  <c r="B30" i="6"/>
  <c r="L29" i="6"/>
  <c r="E56" i="12" s="1"/>
  <c r="K29" i="6"/>
  <c r="D56" i="12" s="1"/>
  <c r="L28" i="6"/>
  <c r="E55" i="12" s="1"/>
  <c r="K28" i="6"/>
  <c r="D55" i="12" s="1"/>
  <c r="L27" i="6"/>
  <c r="E54" i="12" s="1"/>
  <c r="K27" i="6"/>
  <c r="D54" i="12" s="1"/>
  <c r="L26" i="6"/>
  <c r="E53" i="12" s="1"/>
  <c r="K26" i="6"/>
  <c r="D53" i="12" s="1"/>
  <c r="L25" i="6"/>
  <c r="E52" i="12" s="1"/>
  <c r="K25" i="6"/>
  <c r="D52" i="12" s="1"/>
  <c r="L24" i="6"/>
  <c r="E51" i="12" s="1"/>
  <c r="K24" i="6"/>
  <c r="D51" i="12" s="1"/>
  <c r="L23" i="6"/>
  <c r="E50" i="12" s="1"/>
  <c r="K23" i="6"/>
  <c r="D50" i="12" s="1"/>
  <c r="L22" i="6"/>
  <c r="E49" i="12" s="1"/>
  <c r="K22" i="6"/>
  <c r="D49" i="12" s="1"/>
  <c r="L21" i="6"/>
  <c r="E48" i="12" s="1"/>
  <c r="K21" i="6"/>
  <c r="D48" i="12" s="1"/>
  <c r="L20" i="6"/>
  <c r="E47" i="12" s="1"/>
  <c r="K20" i="6"/>
  <c r="D47" i="12" s="1"/>
  <c r="L19" i="6"/>
  <c r="E46" i="12" s="1"/>
  <c r="K19" i="6"/>
  <c r="D46" i="12" s="1"/>
  <c r="L18" i="6"/>
  <c r="E45" i="12" s="1"/>
  <c r="K18" i="6"/>
  <c r="D45" i="12" s="1"/>
  <c r="L17" i="6"/>
  <c r="E44" i="12" s="1"/>
  <c r="K17" i="6"/>
  <c r="D44" i="12" s="1"/>
  <c r="L16" i="6"/>
  <c r="E43" i="12" s="1"/>
  <c r="K16" i="6"/>
  <c r="D43" i="12" s="1"/>
  <c r="L15" i="6"/>
  <c r="E42" i="12" s="1"/>
  <c r="K15" i="6"/>
  <c r="D42" i="12" s="1"/>
  <c r="L14" i="6"/>
  <c r="E41" i="12" s="1"/>
  <c r="K14" i="6"/>
  <c r="D41" i="12" s="1"/>
  <c r="L13" i="6"/>
  <c r="E40" i="12" s="1"/>
  <c r="K13" i="6"/>
  <c r="D40" i="12" s="1"/>
  <c r="F40" i="12" s="1"/>
  <c r="L12" i="6"/>
  <c r="K12" i="6"/>
  <c r="B12" i="6"/>
  <c r="J11" i="6"/>
  <c r="S11" i="6" s="1"/>
  <c r="I11" i="6"/>
  <c r="R11" i="6" s="1"/>
  <c r="H11" i="6"/>
  <c r="Q11" i="6" s="1"/>
  <c r="G11" i="6"/>
  <c r="P11" i="6" s="1"/>
  <c r="F11" i="6"/>
  <c r="O11" i="6" s="1"/>
  <c r="E11" i="6"/>
  <c r="N11" i="6" s="1"/>
  <c r="D11" i="6"/>
  <c r="M11" i="6" s="1"/>
  <c r="B9" i="5"/>
  <c r="B39" i="5" s="1"/>
  <c r="T50" i="11" s="1"/>
  <c r="U50" i="11" s="1"/>
  <c r="V50" i="11" s="1"/>
  <c r="W50" i="11" s="1"/>
  <c r="B37" i="3"/>
  <c r="B38" i="3" s="1"/>
  <c r="B39" i="3" s="1"/>
  <c r="B40" i="3" s="1"/>
  <c r="B41" i="3" s="1"/>
  <c r="B42" i="3" s="1"/>
  <c r="B43" i="3" s="1"/>
  <c r="B44" i="3" s="1"/>
  <c r="B45" i="3" s="1"/>
  <c r="Z34" i="12" l="1"/>
  <c r="X34" i="12"/>
  <c r="O23" i="11"/>
  <c r="B22" i="6"/>
  <c r="F44" i="12"/>
  <c r="O30" i="11"/>
  <c r="B18" i="6"/>
  <c r="O22" i="11"/>
  <c r="P22" i="11" s="1"/>
  <c r="H27" i="11"/>
  <c r="V34" i="12"/>
  <c r="F42" i="12"/>
  <c r="B20" i="6"/>
  <c r="W34" i="12"/>
  <c r="AA15" i="12"/>
  <c r="AA18" i="12"/>
  <c r="AA21" i="12"/>
  <c r="AA24" i="12"/>
  <c r="AA27" i="12"/>
  <c r="AA30" i="12"/>
  <c r="B16" i="6"/>
  <c r="Y34" i="12"/>
  <c r="AA33" i="12"/>
  <c r="F48" i="12"/>
  <c r="B26" i="6"/>
  <c r="O25" i="11"/>
  <c r="P25" i="11" s="1"/>
  <c r="O29" i="11"/>
  <c r="AA14" i="12"/>
  <c r="AA17" i="12"/>
  <c r="AA20" i="12"/>
  <c r="AA23" i="12"/>
  <c r="AA26" i="12"/>
  <c r="AA29" i="12"/>
  <c r="AA32" i="12"/>
  <c r="O26" i="11"/>
  <c r="P26" i="11" s="1"/>
  <c r="F50" i="12"/>
  <c r="B28" i="6"/>
  <c r="L33" i="6"/>
  <c r="AA13" i="12"/>
  <c r="AA16" i="12"/>
  <c r="AA22" i="12"/>
  <c r="AA25" i="12"/>
  <c r="AA28" i="12"/>
  <c r="AA31" i="12"/>
  <c r="B14" i="6"/>
  <c r="AA19" i="12"/>
  <c r="F46" i="12"/>
  <c r="B24" i="6"/>
  <c r="U34" i="12"/>
  <c r="D20" i="11"/>
  <c r="H24" i="11"/>
  <c r="H26" i="11"/>
  <c r="O27" i="11"/>
  <c r="N27" i="11" s="1"/>
  <c r="G28" i="11"/>
  <c r="H28" i="11" s="1"/>
  <c r="H30" i="11"/>
  <c r="O31" i="11"/>
  <c r="N31" i="11" s="1"/>
  <c r="O32" i="11"/>
  <c r="G32" i="11"/>
  <c r="O33" i="11"/>
  <c r="G33" i="11"/>
  <c r="H33" i="11" s="1"/>
  <c r="O34" i="11"/>
  <c r="G34" i="11"/>
  <c r="O35" i="11"/>
  <c r="G35" i="11"/>
  <c r="H35" i="11" s="1"/>
  <c r="O36" i="11"/>
  <c r="G36" i="11"/>
  <c r="O37" i="11"/>
  <c r="G37" i="11"/>
  <c r="H37" i="11" s="1"/>
  <c r="O38" i="11"/>
  <c r="N38" i="11" s="1"/>
  <c r="G38" i="11"/>
  <c r="H40" i="11"/>
  <c r="G41" i="11"/>
  <c r="H41" i="11" s="1"/>
  <c r="G42" i="11"/>
  <c r="H42" i="11" s="1"/>
  <c r="G43" i="11"/>
  <c r="H43" i="11" s="1"/>
  <c r="G50" i="11"/>
  <c r="H50" i="11" s="1"/>
  <c r="H51" i="11"/>
  <c r="E15" i="11"/>
  <c r="O39" i="11"/>
  <c r="N39" i="11" s="1"/>
  <c r="H39" i="11"/>
  <c r="O28" i="11"/>
  <c r="N28" i="11" s="1"/>
  <c r="Z42" i="7"/>
  <c r="B15" i="5"/>
  <c r="T26" i="11" s="1"/>
  <c r="U26" i="11" s="1"/>
  <c r="V26" i="11" s="1"/>
  <c r="W26" i="11" s="1"/>
  <c r="B11" i="5"/>
  <c r="T22" i="11" s="1"/>
  <c r="U22" i="11" s="1"/>
  <c r="V22" i="11" s="1"/>
  <c r="W22" i="11" s="1"/>
  <c r="D16" i="11"/>
  <c r="B13" i="5"/>
  <c r="T24" i="11" s="1"/>
  <c r="U24" i="11" s="1"/>
  <c r="V24" i="11" s="1"/>
  <c r="W24" i="11" s="1"/>
  <c r="B17" i="5"/>
  <c r="T28" i="11" s="1"/>
  <c r="U28" i="11" s="1"/>
  <c r="V28" i="11" s="1"/>
  <c r="W28" i="11" s="1"/>
  <c r="N22" i="11"/>
  <c r="P23" i="11"/>
  <c r="N23" i="11"/>
  <c r="P24" i="11"/>
  <c r="N24" i="11"/>
  <c r="B12" i="5"/>
  <c r="T23" i="11" s="1"/>
  <c r="U23" i="11" s="1"/>
  <c r="V23" i="11" s="1"/>
  <c r="W23" i="11" s="1"/>
  <c r="B14" i="5"/>
  <c r="T25" i="11" s="1"/>
  <c r="U25" i="11" s="1"/>
  <c r="V25" i="11" s="1"/>
  <c r="W25" i="11" s="1"/>
  <c r="B16" i="5"/>
  <c r="T27" i="11" s="1"/>
  <c r="U27" i="11" s="1"/>
  <c r="V27" i="11" s="1"/>
  <c r="W27" i="11" s="1"/>
  <c r="B18" i="5"/>
  <c r="T29" i="11" s="1"/>
  <c r="U29" i="11" s="1"/>
  <c r="V29" i="11" s="1"/>
  <c r="W29" i="11" s="1"/>
  <c r="B20" i="5"/>
  <c r="T31" i="11" s="1"/>
  <c r="U31" i="11" s="1"/>
  <c r="V31" i="11" s="1"/>
  <c r="W31" i="11" s="1"/>
  <c r="B22" i="5"/>
  <c r="T33" i="11" s="1"/>
  <c r="U33" i="11" s="1"/>
  <c r="V33" i="11" s="1"/>
  <c r="W33" i="11" s="1"/>
  <c r="B24" i="5"/>
  <c r="T35" i="11" s="1"/>
  <c r="U35" i="11" s="1"/>
  <c r="V35" i="11" s="1"/>
  <c r="W35" i="11" s="1"/>
  <c r="B26" i="5"/>
  <c r="T37" i="11" s="1"/>
  <c r="U37" i="11" s="1"/>
  <c r="V37" i="11" s="1"/>
  <c r="W37" i="11" s="1"/>
  <c r="B28" i="5"/>
  <c r="T39" i="11" s="1"/>
  <c r="U39" i="11" s="1"/>
  <c r="V39" i="11" s="1"/>
  <c r="W39" i="11" s="1"/>
  <c r="B30" i="5"/>
  <c r="T41" i="11" s="1"/>
  <c r="U41" i="11" s="1"/>
  <c r="V41" i="11" s="1"/>
  <c r="W41" i="11" s="1"/>
  <c r="B32" i="5"/>
  <c r="T43" i="11" s="1"/>
  <c r="U43" i="11" s="1"/>
  <c r="V43" i="11" s="1"/>
  <c r="W43" i="11" s="1"/>
  <c r="B34" i="5"/>
  <c r="T45" i="11" s="1"/>
  <c r="U45" i="11" s="1"/>
  <c r="V45" i="11" s="1"/>
  <c r="W45" i="11" s="1"/>
  <c r="B36" i="5"/>
  <c r="T47" i="11" s="1"/>
  <c r="U47" i="11" s="1"/>
  <c r="V47" i="11" s="1"/>
  <c r="W47" i="11" s="1"/>
  <c r="B38" i="5"/>
  <c r="T49" i="11" s="1"/>
  <c r="U49" i="11" s="1"/>
  <c r="V49" i="11" s="1"/>
  <c r="W49" i="11" s="1"/>
  <c r="B40" i="5"/>
  <c r="T51" i="11" s="1"/>
  <c r="U51" i="11" s="1"/>
  <c r="V51" i="11" s="1"/>
  <c r="W51" i="11" s="1"/>
  <c r="C13" i="12"/>
  <c r="U12" i="12"/>
  <c r="C15" i="12"/>
  <c r="W12" i="12"/>
  <c r="C17" i="12"/>
  <c r="Y12" i="12"/>
  <c r="D39" i="12"/>
  <c r="C5" i="12"/>
  <c r="B13" i="6"/>
  <c r="F41" i="12"/>
  <c r="B15" i="6"/>
  <c r="F43" i="12"/>
  <c r="B17" i="6"/>
  <c r="F45" i="12"/>
  <c r="B19" i="6"/>
  <c r="F47" i="12"/>
  <c r="B21" i="6"/>
  <c r="F49" i="12"/>
  <c r="B23" i="6"/>
  <c r="B25" i="6"/>
  <c r="B27" i="6"/>
  <c r="B29" i="6"/>
  <c r="B31" i="6"/>
  <c r="D18" i="12"/>
  <c r="D17" i="12"/>
  <c r="D29" i="15"/>
  <c r="D27" i="15"/>
  <c r="D25" i="15"/>
  <c r="D23" i="15"/>
  <c r="D21" i="15"/>
  <c r="D19" i="15"/>
  <c r="D17" i="15"/>
  <c r="D30" i="15"/>
  <c r="D28" i="15"/>
  <c r="D26" i="15"/>
  <c r="D24" i="15"/>
  <c r="D22" i="15"/>
  <c r="D20" i="15"/>
  <c r="D18" i="15"/>
  <c r="D16" i="15"/>
  <c r="D15" i="15"/>
  <c r="D14" i="15"/>
  <c r="D13" i="15"/>
  <c r="D12" i="15"/>
  <c r="D11" i="15"/>
  <c r="I51" i="11"/>
  <c r="I50" i="11"/>
  <c r="I49" i="11"/>
  <c r="I48" i="11"/>
  <c r="I47" i="11"/>
  <c r="I46" i="11"/>
  <c r="I45" i="11"/>
  <c r="I44" i="11"/>
  <c r="I43" i="11"/>
  <c r="I42" i="11"/>
  <c r="I41" i="11"/>
  <c r="I40" i="11"/>
  <c r="J40" i="11" s="1"/>
  <c r="I39" i="11"/>
  <c r="J39" i="11" s="1"/>
  <c r="K39" i="11" s="1"/>
  <c r="I38" i="11"/>
  <c r="I37" i="11"/>
  <c r="I36" i="11"/>
  <c r="I35" i="11"/>
  <c r="I34" i="11"/>
  <c r="I33" i="11"/>
  <c r="I32" i="11"/>
  <c r="I30" i="11"/>
  <c r="J30" i="11" s="1"/>
  <c r="Q30" i="11" s="1"/>
  <c r="I28" i="11"/>
  <c r="J28" i="11" s="1"/>
  <c r="I31" i="11"/>
  <c r="J31" i="11" s="1"/>
  <c r="I29" i="11"/>
  <c r="I27" i="11"/>
  <c r="J27" i="11" s="1"/>
  <c r="Q27" i="11" s="1"/>
  <c r="H22" i="11"/>
  <c r="H23" i="11"/>
  <c r="I24" i="11"/>
  <c r="J24" i="11" s="1"/>
  <c r="K24" i="11" s="1"/>
  <c r="R24" i="11" s="1"/>
  <c r="H25" i="11"/>
  <c r="I26" i="11"/>
  <c r="J26" i="11" s="1"/>
  <c r="Q26" i="11" s="1"/>
  <c r="N29" i="11"/>
  <c r="P30" i="11"/>
  <c r="N30" i="11"/>
  <c r="P41" i="11"/>
  <c r="N41" i="11"/>
  <c r="N42" i="11"/>
  <c r="P43" i="11"/>
  <c r="N43" i="11"/>
  <c r="P44" i="11"/>
  <c r="N44" i="11"/>
  <c r="P46" i="11"/>
  <c r="N46" i="11"/>
  <c r="P48" i="11"/>
  <c r="N48" i="11"/>
  <c r="B19" i="5"/>
  <c r="T30" i="11" s="1"/>
  <c r="U30" i="11" s="1"/>
  <c r="V30" i="11" s="1"/>
  <c r="W30" i="11" s="1"/>
  <c r="B21" i="5"/>
  <c r="T32" i="11" s="1"/>
  <c r="U32" i="11" s="1"/>
  <c r="V32" i="11" s="1"/>
  <c r="W32" i="11" s="1"/>
  <c r="B23" i="5"/>
  <c r="T34" i="11" s="1"/>
  <c r="U34" i="11" s="1"/>
  <c r="V34" i="11" s="1"/>
  <c r="W34" i="11" s="1"/>
  <c r="B25" i="5"/>
  <c r="T36" i="11" s="1"/>
  <c r="U36" i="11" s="1"/>
  <c r="V36" i="11" s="1"/>
  <c r="W36" i="11" s="1"/>
  <c r="B27" i="5"/>
  <c r="T38" i="11" s="1"/>
  <c r="U38" i="11" s="1"/>
  <c r="V38" i="11" s="1"/>
  <c r="W38" i="11" s="1"/>
  <c r="B29" i="5"/>
  <c r="T40" i="11" s="1"/>
  <c r="U40" i="11" s="1"/>
  <c r="V40" i="11" s="1"/>
  <c r="W40" i="11" s="1"/>
  <c r="B31" i="5"/>
  <c r="T42" i="11" s="1"/>
  <c r="U42" i="11" s="1"/>
  <c r="V42" i="11" s="1"/>
  <c r="W42" i="11" s="1"/>
  <c r="B33" i="5"/>
  <c r="T44" i="11" s="1"/>
  <c r="U44" i="11" s="1"/>
  <c r="V44" i="11" s="1"/>
  <c r="W44" i="11" s="1"/>
  <c r="B35" i="5"/>
  <c r="T46" i="11" s="1"/>
  <c r="U46" i="11" s="1"/>
  <c r="V46" i="11" s="1"/>
  <c r="W46" i="11" s="1"/>
  <c r="B37" i="5"/>
  <c r="T48" i="11" s="1"/>
  <c r="U48" i="11" s="1"/>
  <c r="V48" i="11" s="1"/>
  <c r="W48" i="11" s="1"/>
  <c r="T12" i="12"/>
  <c r="C12" i="12"/>
  <c r="V12" i="12"/>
  <c r="C14" i="12"/>
  <c r="X12" i="12"/>
  <c r="C16" i="12"/>
  <c r="Z12" i="12"/>
  <c r="C18" i="12"/>
  <c r="E39" i="12"/>
  <c r="D5" i="12"/>
  <c r="G5" i="12" s="1"/>
  <c r="G40" i="12"/>
  <c r="H40" i="12"/>
  <c r="G42" i="12"/>
  <c r="H42" i="12"/>
  <c r="G44" i="12"/>
  <c r="H44" i="12"/>
  <c r="G46" i="12"/>
  <c r="H46" i="12"/>
  <c r="G48" i="12"/>
  <c r="H48" i="12"/>
  <c r="G50" i="12"/>
  <c r="H50" i="12"/>
  <c r="D15" i="11"/>
  <c r="I22" i="11"/>
  <c r="J22" i="11" s="1"/>
  <c r="I23" i="11"/>
  <c r="I25" i="11"/>
  <c r="J25" i="11" s="1"/>
  <c r="P27" i="11"/>
  <c r="N32" i="11"/>
  <c r="N33" i="11"/>
  <c r="N34" i="11"/>
  <c r="N35" i="11"/>
  <c r="N36" i="11"/>
  <c r="N37" i="11"/>
  <c r="P45" i="11"/>
  <c r="N45" i="11"/>
  <c r="P47" i="11"/>
  <c r="N47" i="11"/>
  <c r="G29" i="11"/>
  <c r="P29" i="11" s="1"/>
  <c r="G31" i="11"/>
  <c r="P31" i="11" s="1"/>
  <c r="N40" i="11"/>
  <c r="P40" i="11"/>
  <c r="H44" i="11"/>
  <c r="H45" i="11"/>
  <c r="H46" i="11"/>
  <c r="H47" i="11"/>
  <c r="H48" i="11"/>
  <c r="H49" i="11"/>
  <c r="P49" i="11"/>
  <c r="N49" i="11"/>
  <c r="P51" i="11"/>
  <c r="N51" i="11"/>
  <c r="T34" i="12"/>
  <c r="N50" i="11"/>
  <c r="P50" i="11"/>
  <c r="P42" i="11" l="1"/>
  <c r="K40" i="11"/>
  <c r="R40" i="11" s="1"/>
  <c r="Q40" i="11"/>
  <c r="K78" i="2"/>
  <c r="C15" i="16"/>
  <c r="K74" i="2"/>
  <c r="K79" i="2" s="1"/>
  <c r="C11" i="16"/>
  <c r="Q25" i="11"/>
  <c r="N26" i="11"/>
  <c r="N25" i="11"/>
  <c r="J23" i="11"/>
  <c r="Q23" i="11" s="1"/>
  <c r="P36" i="11"/>
  <c r="P34" i="11"/>
  <c r="J37" i="11"/>
  <c r="Q37" i="11" s="1"/>
  <c r="J50" i="11"/>
  <c r="AA34" i="12"/>
  <c r="P28" i="11"/>
  <c r="Q28" i="11"/>
  <c r="J42" i="11"/>
  <c r="P38" i="11"/>
  <c r="P32" i="11"/>
  <c r="F5" i="12"/>
  <c r="H38" i="11"/>
  <c r="J38" i="11" s="1"/>
  <c r="Q38" i="11" s="1"/>
  <c r="H36" i="11"/>
  <c r="J36" i="11" s="1"/>
  <c r="Q36" i="11" s="1"/>
  <c r="H34" i="11"/>
  <c r="J34" i="11" s="1"/>
  <c r="H32" i="11"/>
  <c r="J32" i="11" s="1"/>
  <c r="Q32" i="11" s="1"/>
  <c r="P37" i="11"/>
  <c r="P35" i="11"/>
  <c r="P33" i="11"/>
  <c r="Q31" i="11"/>
  <c r="J33" i="11"/>
  <c r="K33" i="11" s="1"/>
  <c r="R33" i="11" s="1"/>
  <c r="J35" i="11"/>
  <c r="K35" i="11" s="1"/>
  <c r="R35" i="11" s="1"/>
  <c r="J41" i="11"/>
  <c r="J43" i="11"/>
  <c r="J51" i="11"/>
  <c r="P39" i="11"/>
  <c r="R39" i="11"/>
  <c r="Q39" i="11"/>
  <c r="K28" i="11"/>
  <c r="R28" i="11" s="1"/>
  <c r="K27" i="11"/>
  <c r="R27" i="11" s="1"/>
  <c r="K30" i="11"/>
  <c r="R30" i="11" s="1"/>
  <c r="Y31" i="11"/>
  <c r="H31" i="11"/>
  <c r="K31" i="11" s="1"/>
  <c r="R31" i="11" s="1"/>
  <c r="H29" i="11"/>
  <c r="J29" i="11" s="1"/>
  <c r="Q29" i="11" s="1"/>
  <c r="K25" i="11"/>
  <c r="R25" i="11" s="1"/>
  <c r="J45" i="11"/>
  <c r="J47" i="11"/>
  <c r="J49" i="11"/>
  <c r="E12" i="15"/>
  <c r="D61" i="16" s="1"/>
  <c r="C12" i="15"/>
  <c r="C61" i="16" s="1"/>
  <c r="E14" i="15"/>
  <c r="D63" i="16" s="1"/>
  <c r="C14" i="15"/>
  <c r="C63" i="16" s="1"/>
  <c r="E16" i="15"/>
  <c r="C16" i="15"/>
  <c r="E20" i="15"/>
  <c r="C20" i="15"/>
  <c r="E24" i="15"/>
  <c r="C24" i="15"/>
  <c r="E28" i="15"/>
  <c r="C28" i="15"/>
  <c r="E17" i="15"/>
  <c r="C17" i="15"/>
  <c r="E21" i="15"/>
  <c r="C21" i="15"/>
  <c r="E25" i="15"/>
  <c r="C25" i="15"/>
  <c r="E29" i="15"/>
  <c r="C29" i="15"/>
  <c r="H49" i="12"/>
  <c r="G49" i="12"/>
  <c r="H47" i="12"/>
  <c r="G47" i="12"/>
  <c r="H45" i="12"/>
  <c r="G45" i="12"/>
  <c r="H43" i="12"/>
  <c r="G43" i="12"/>
  <c r="H41" i="12"/>
  <c r="G41" i="12"/>
  <c r="K26" i="11"/>
  <c r="R26" i="11" s="1"/>
  <c r="Y23" i="11"/>
  <c r="Z23" i="11" s="1"/>
  <c r="Y22" i="11"/>
  <c r="Y26" i="11"/>
  <c r="Z26" i="11" s="1"/>
  <c r="Y30" i="11"/>
  <c r="Z30" i="11" s="1"/>
  <c r="Y29" i="11"/>
  <c r="Z29" i="11" s="1"/>
  <c r="Q24" i="11"/>
  <c r="K22" i="11"/>
  <c r="R22" i="11" s="1"/>
  <c r="J44" i="11"/>
  <c r="J46" i="11"/>
  <c r="J48" i="11"/>
  <c r="E11" i="15"/>
  <c r="D60" i="16" s="1"/>
  <c r="C11" i="15"/>
  <c r="C60" i="16" s="1"/>
  <c r="E13" i="15"/>
  <c r="D62" i="16" s="1"/>
  <c r="C13" i="15"/>
  <c r="C62" i="16" s="1"/>
  <c r="E15" i="15"/>
  <c r="D64" i="16" s="1"/>
  <c r="C15" i="15"/>
  <c r="C64" i="16" s="1"/>
  <c r="E18" i="15"/>
  <c r="C18" i="15"/>
  <c r="E22" i="15"/>
  <c r="C22" i="15"/>
  <c r="E26" i="15"/>
  <c r="C26" i="15"/>
  <c r="E30" i="15"/>
  <c r="C30" i="15"/>
  <c r="E19" i="15"/>
  <c r="C19" i="15"/>
  <c r="E23" i="15"/>
  <c r="C23" i="15"/>
  <c r="E27" i="15"/>
  <c r="C27" i="15"/>
  <c r="F39" i="12"/>
  <c r="Y25" i="11"/>
  <c r="Z25" i="11" s="1"/>
  <c r="Y24" i="11"/>
  <c r="Z24" i="11" s="1"/>
  <c r="Y28" i="11"/>
  <c r="Z28" i="11" s="1"/>
  <c r="Y27" i="11"/>
  <c r="Z27" i="11" s="1"/>
  <c r="Q22" i="11"/>
  <c r="K49" i="11" l="1"/>
  <c r="R49" i="11" s="1"/>
  <c r="Q49" i="11"/>
  <c r="K47" i="11"/>
  <c r="R47" i="11" s="1"/>
  <c r="Q47" i="11"/>
  <c r="K51" i="11"/>
  <c r="R51" i="11" s="1"/>
  <c r="Q51" i="11"/>
  <c r="K45" i="11"/>
  <c r="R45" i="11" s="1"/>
  <c r="Q45" i="11"/>
  <c r="K43" i="11"/>
  <c r="R43" i="11" s="1"/>
  <c r="Q43" i="11"/>
  <c r="K41" i="11"/>
  <c r="R41" i="11" s="1"/>
  <c r="Q41" i="11"/>
  <c r="K42" i="11"/>
  <c r="R42" i="11" s="1"/>
  <c r="Q42" i="11"/>
  <c r="K48" i="11"/>
  <c r="R48" i="11" s="1"/>
  <c r="Q48" i="11"/>
  <c r="K46" i="11"/>
  <c r="R46" i="11" s="1"/>
  <c r="Q46" i="11"/>
  <c r="K44" i="11"/>
  <c r="R44" i="11" s="1"/>
  <c r="Q44" i="11"/>
  <c r="K50" i="11"/>
  <c r="R50" i="11" s="1"/>
  <c r="Q50" i="11"/>
  <c r="H11" i="16"/>
  <c r="C16" i="16"/>
  <c r="C25" i="16"/>
  <c r="G76" i="2"/>
  <c r="C29" i="16"/>
  <c r="G80" i="2"/>
  <c r="C30" i="16"/>
  <c r="G81" i="2"/>
  <c r="C26" i="16"/>
  <c r="G77" i="2"/>
  <c r="C27" i="16"/>
  <c r="G78" i="2"/>
  <c r="C31" i="16"/>
  <c r="G82" i="2"/>
  <c r="C32" i="16"/>
  <c r="G83" i="2"/>
  <c r="C28" i="16"/>
  <c r="G79" i="2"/>
  <c r="K23" i="11"/>
  <c r="R23" i="11" s="1"/>
  <c r="K32" i="11"/>
  <c r="R32" i="11" s="1"/>
  <c r="K37" i="11"/>
  <c r="R37" i="11" s="1"/>
  <c r="K36" i="11"/>
  <c r="R36" i="11" s="1"/>
  <c r="Q33" i="11"/>
  <c r="K38" i="11"/>
  <c r="R38" i="11" s="1"/>
  <c r="AA31" i="11"/>
  <c r="Z31" i="11"/>
  <c r="AC31" i="11" s="1"/>
  <c r="Q35" i="11"/>
  <c r="K34" i="11"/>
  <c r="R34" i="11" s="1"/>
  <c r="Q34" i="11"/>
  <c r="Z22" i="11"/>
  <c r="AC25" i="11"/>
  <c r="AD25" i="11" s="1" a="1"/>
  <c r="AD25" i="11" s="1"/>
  <c r="AA25" i="11"/>
  <c r="AA29" i="11"/>
  <c r="AC29" i="11"/>
  <c r="AA26" i="11"/>
  <c r="AC26" i="11"/>
  <c r="AD26" i="11" s="1" a="1"/>
  <c r="AD26" i="11" s="1"/>
  <c r="AC23" i="11"/>
  <c r="AD23" i="11" s="1" a="1"/>
  <c r="AD23" i="11" s="1"/>
  <c r="AA23" i="11"/>
  <c r="J20" i="11"/>
  <c r="K75" i="2" s="1"/>
  <c r="K76" i="2" s="1"/>
  <c r="AC28" i="11"/>
  <c r="AA28" i="11"/>
  <c r="AA27" i="11"/>
  <c r="AC27" i="11"/>
  <c r="AA24" i="11"/>
  <c r="AC24" i="11"/>
  <c r="AD24" i="11" s="1" a="1"/>
  <c r="AD24" i="11" s="1"/>
  <c r="K51" i="12"/>
  <c r="L51" i="12" s="1"/>
  <c r="J51" i="12" s="1"/>
  <c r="K49" i="12"/>
  <c r="L49" i="12" s="1"/>
  <c r="J49" i="12" s="1"/>
  <c r="K47" i="12"/>
  <c r="L47" i="12" s="1"/>
  <c r="J47" i="12" s="1"/>
  <c r="K45" i="12"/>
  <c r="L45" i="12" s="1"/>
  <c r="J45" i="12" s="1"/>
  <c r="K43" i="12"/>
  <c r="E53" i="16" s="1"/>
  <c r="K41" i="12"/>
  <c r="E51" i="16" s="1"/>
  <c r="G39" i="12"/>
  <c r="K50" i="12"/>
  <c r="L50" i="12" s="1"/>
  <c r="J50" i="12" s="1"/>
  <c r="K48" i="12"/>
  <c r="L48" i="12" s="1"/>
  <c r="J48" i="12" s="1"/>
  <c r="K46" i="12"/>
  <c r="L46" i="12" s="1"/>
  <c r="J46" i="12" s="1"/>
  <c r="K44" i="12"/>
  <c r="L44" i="12" s="1"/>
  <c r="J44" i="12" s="1"/>
  <c r="K42" i="12"/>
  <c r="E52" i="16" s="1"/>
  <c r="K40" i="12"/>
  <c r="E50" i="16" s="1"/>
  <c r="K39" i="12"/>
  <c r="E49" i="16" s="1"/>
  <c r="H39" i="12"/>
  <c r="AC30" i="11"/>
  <c r="AA30" i="11"/>
  <c r="AA22" i="11"/>
  <c r="K29" i="11"/>
  <c r="R29" i="11" s="1"/>
  <c r="D28" i="16" l="1"/>
  <c r="H79" i="2"/>
  <c r="D24" i="16"/>
  <c r="H75" i="2"/>
  <c r="D25" i="16"/>
  <c r="H76" i="2"/>
  <c r="D31" i="16"/>
  <c r="H82" i="2"/>
  <c r="D26" i="16"/>
  <c r="H77" i="2"/>
  <c r="D27" i="16"/>
  <c r="H78" i="2"/>
  <c r="C24" i="16"/>
  <c r="G75" i="2"/>
  <c r="D29" i="16"/>
  <c r="H80" i="2"/>
  <c r="D30" i="16"/>
  <c r="H81" i="2"/>
  <c r="D32" i="16"/>
  <c r="H83" i="2"/>
  <c r="AC22" i="11"/>
  <c r="AD22" i="11" s="1" a="1"/>
  <c r="AD22" i="11" s="1"/>
  <c r="C12" i="16"/>
  <c r="AE31" i="11"/>
  <c r="AB31" i="11" s="1"/>
  <c r="AD31" i="11" a="1"/>
  <c r="AD31" i="11" s="1"/>
  <c r="AD27" i="11" a="1"/>
  <c r="AD27" i="11" s="1"/>
  <c r="AE27" i="11"/>
  <c r="AB27" i="11" s="1"/>
  <c r="AD28" i="11" a="1"/>
  <c r="AD28" i="11" s="1"/>
  <c r="AE28" i="11"/>
  <c r="AB28" i="11" s="1"/>
  <c r="AD29" i="11" a="1"/>
  <c r="AD29" i="11" s="1"/>
  <c r="AE29" i="11"/>
  <c r="AB29" i="11" s="1"/>
  <c r="AD30" i="11" a="1"/>
  <c r="AD30" i="11" s="1"/>
  <c r="AE30" i="11"/>
  <c r="AB30" i="11" s="1"/>
  <c r="AE26" i="11"/>
  <c r="AB26" i="11" s="1"/>
  <c r="AE24" i="11"/>
  <c r="AE25" i="11"/>
  <c r="AB25" i="11" s="1"/>
  <c r="L40" i="12"/>
  <c r="J40" i="12" s="1"/>
  <c r="D50" i="16" s="1"/>
  <c r="L43" i="12"/>
  <c r="J43" i="12" s="1"/>
  <c r="D53" i="16" s="1"/>
  <c r="L39" i="12"/>
  <c r="J39" i="12" s="1"/>
  <c r="D49" i="16" s="1"/>
  <c r="O39" i="12"/>
  <c r="L42" i="12"/>
  <c r="J42" i="12" s="1"/>
  <c r="D52" i="16" s="1"/>
  <c r="L41" i="12"/>
  <c r="J41" i="12" s="1"/>
  <c r="D51" i="16" s="1"/>
  <c r="K81" i="2" l="1"/>
  <c r="C18" i="16"/>
  <c r="E28" i="16"/>
  <c r="I79" i="2"/>
  <c r="E31" i="16"/>
  <c r="I82" i="2"/>
  <c r="E27" i="16"/>
  <c r="I78" i="2"/>
  <c r="E30" i="16"/>
  <c r="I81" i="2"/>
  <c r="E32" i="16"/>
  <c r="I83" i="2"/>
  <c r="E29" i="16"/>
  <c r="I80" i="2"/>
  <c r="AE22" i="11"/>
  <c r="AB22" i="11" s="1"/>
  <c r="C13" i="16"/>
  <c r="H13" i="16" s="1"/>
  <c r="H12" i="16"/>
  <c r="AB24" i="11"/>
  <c r="AE23" i="11"/>
  <c r="E26" i="16" l="1"/>
  <c r="I77" i="2"/>
  <c r="E24" i="16"/>
  <c r="I75" i="2"/>
  <c r="AB23" i="11"/>
  <c r="E25" i="16" l="1"/>
  <c r="I7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F10" authorId="0" shapeId="0" xr:uid="{00000000-0006-0000-0700-000001000000}">
      <text>
        <r>
          <rPr>
            <sz val="12"/>
            <color rgb="FF000000"/>
            <rFont val="Calibri"/>
            <family val="2"/>
          </rPr>
          <t>Wahrscheinlichkeit: Wie wahrscheinlich ist es, dass der Risikofall eintritt?</t>
        </r>
      </text>
    </comment>
    <comment ref="G10" authorId="0" shapeId="0" xr:uid="{00000000-0006-0000-0700-000002000000}">
      <text>
        <r>
          <rPr>
            <sz val="12"/>
            <color rgb="FF000000"/>
            <rFont val="Calibri"/>
            <family val="2"/>
          </rPr>
          <t>Schadensausmaß: Welcher Schaden wird dadurch verursacht?</t>
        </r>
      </text>
    </comment>
    <comment ref="H10" authorId="0" shapeId="0" xr:uid="{00000000-0006-0000-0700-000003000000}">
      <text>
        <r>
          <rPr>
            <sz val="12"/>
            <color rgb="FF000000"/>
            <rFont val="Calibri"/>
            <family val="2"/>
          </rPr>
          <t>Der Risikowert wird automatisch berechnet. Die Zellen sollten Sie nicht versehendtlich überschreiben</t>
        </r>
      </text>
    </comment>
  </commentList>
</comments>
</file>

<file path=xl/sharedStrings.xml><?xml version="1.0" encoding="utf-8"?>
<sst xmlns="http://schemas.openxmlformats.org/spreadsheetml/2006/main" count="546" uniqueCount="342">
  <si>
    <t>In 7 Schritten zum Projektplan</t>
  </si>
  <si>
    <t>Schritt 1:</t>
  </si>
  <si>
    <t>Basisdaten</t>
  </si>
  <si>
    <t>Schritt 2:</t>
  </si>
  <si>
    <t>Zeitplan</t>
  </si>
  <si>
    <t>Schritt 3:</t>
  </si>
  <si>
    <t>Kostenauswertung / -kontrolle</t>
  </si>
  <si>
    <t>Schritt 4:</t>
  </si>
  <si>
    <t>Verantwortlichkeiten zuweisen</t>
  </si>
  <si>
    <t>Schritt 5:</t>
  </si>
  <si>
    <t>Risiken bewerten</t>
  </si>
  <si>
    <t>Schritt 6:</t>
  </si>
  <si>
    <t xml:space="preserve">Betroffenheit </t>
  </si>
  <si>
    <t>Schritt 7:</t>
  </si>
  <si>
    <t>Kommunikation planen</t>
  </si>
  <si>
    <t>Schlüsseldaten</t>
  </si>
  <si>
    <r>
      <rPr>
        <b/>
        <sz val="12"/>
        <color rgb="FFFFFFFF"/>
        <rFont val="Arial"/>
        <family val="2"/>
      </rPr>
      <t xml:space="preserve">TOP 5 der </t>
    </r>
    <r>
      <rPr>
        <b/>
        <sz val="14"/>
        <color rgb="FFFFFF00"/>
        <rFont val="Arial"/>
        <family val="2"/>
      </rPr>
      <t xml:space="preserve">stark </t>
    </r>
  </si>
  <si>
    <t>Art der</t>
  </si>
  <si>
    <t>betroffenen Bereiche</t>
  </si>
  <si>
    <t>Betroffenheit</t>
  </si>
  <si>
    <t>überfällig</t>
  </si>
  <si>
    <t>in time</t>
  </si>
  <si>
    <t>Tasks m. Verantwortlichem</t>
  </si>
  <si>
    <t>ohne Verantwortlichen</t>
  </si>
  <si>
    <t>mit Kostenüberschreitung</t>
  </si>
  <si>
    <t>TOP 10: aktive Task / Aufgaben</t>
  </si>
  <si>
    <t>Top 5:  Kostenüberschreitung</t>
  </si>
  <si>
    <t>Pos</t>
  </si>
  <si>
    <t>TOP 5 der Risiken</t>
  </si>
  <si>
    <t>Risiko</t>
  </si>
  <si>
    <t>Strategie</t>
  </si>
  <si>
    <t>Projektauftrag</t>
  </si>
  <si>
    <t>Projekttitel</t>
  </si>
  <si>
    <t>Projektnummer</t>
  </si>
  <si>
    <t>neue Filterpresse</t>
  </si>
  <si>
    <t>Projektleiter</t>
  </si>
  <si>
    <t>Auftraggeber</t>
  </si>
  <si>
    <t>betrifft hauptsächlich</t>
  </si>
  <si>
    <t>M.Müller</t>
  </si>
  <si>
    <t>GF</t>
  </si>
  <si>
    <t>Abwasseraufbereitung</t>
  </si>
  <si>
    <t>Projektinhalt und Ziele</t>
  </si>
  <si>
    <t>Projektbeschreibung</t>
  </si>
  <si>
    <t>Projektnutzen</t>
  </si>
  <si>
    <t>Projektziele</t>
  </si>
  <si>
    <t>Ressourcen und Budget</t>
  </si>
  <si>
    <t>Projektbudget</t>
  </si>
  <si>
    <t>Gesamt</t>
  </si>
  <si>
    <t>Intern</t>
  </si>
  <si>
    <t>Extern</t>
  </si>
  <si>
    <t>Sonstige Ressourcen</t>
  </si>
  <si>
    <t>Weitere Ressourcen, z.B. Maschinen, Lizenzen, ...</t>
  </si>
  <si>
    <t>Schnittstellen zu anderen Projekten</t>
  </si>
  <si>
    <t>Projektbeteiligte</t>
  </si>
  <si>
    <t>Projektteam</t>
  </si>
  <si>
    <t>Funktion im Projekt</t>
  </si>
  <si>
    <t>M. Müller, PL</t>
  </si>
  <si>
    <t>S. Schmitz</t>
  </si>
  <si>
    <t>F. Fischer</t>
  </si>
  <si>
    <t>A. Aydin</t>
  </si>
  <si>
    <t>Y.Yilmaz</t>
  </si>
  <si>
    <t>N. Nowak</t>
  </si>
  <si>
    <t>K. Kowalczyk</t>
  </si>
  <si>
    <t>R.Rossi</t>
  </si>
  <si>
    <t>F. Ferrari</t>
  </si>
  <si>
    <t>S. Svoboda</t>
  </si>
  <si>
    <t>Erstellung des Zeitplans</t>
  </si>
  <si>
    <t>Heute</t>
  </si>
  <si>
    <t>aktiv</t>
  </si>
  <si>
    <t>Meilenstein</t>
  </si>
  <si>
    <t>Aufgaben / Tasks</t>
  </si>
  <si>
    <t>Beginn</t>
  </si>
  <si>
    <t xml:space="preserve">Ende </t>
  </si>
  <si>
    <t>Fortschritt</t>
  </si>
  <si>
    <t>ja</t>
  </si>
  <si>
    <t>Budget eingereicht</t>
  </si>
  <si>
    <t>behördl. Genehmigung</t>
  </si>
  <si>
    <t>Auftrag Fp erteilt</t>
  </si>
  <si>
    <t>Projektmeeting 1</t>
  </si>
  <si>
    <t xml:space="preserve">Lieferzeit Fp </t>
  </si>
  <si>
    <t>Auftrag Pumpe erteilt</t>
  </si>
  <si>
    <t>Lieferzeit Pumpe</t>
  </si>
  <si>
    <t>Schulungsplan</t>
  </si>
  <si>
    <t>Angebot Einb. Steuerung</t>
  </si>
  <si>
    <t>Aufstellplatz räumen</t>
  </si>
  <si>
    <t>Rohrleitungsweg suchen</t>
  </si>
  <si>
    <t>R+I erstellen</t>
  </si>
  <si>
    <t>Anfahrschutz errichten</t>
  </si>
  <si>
    <t>Materialauszug</t>
  </si>
  <si>
    <t>Bodenbeschichtung prüfen</t>
  </si>
  <si>
    <t>FP Sockel errichten</t>
  </si>
  <si>
    <t>Schlammtransportwagen</t>
  </si>
  <si>
    <t>Kategorien</t>
  </si>
  <si>
    <t>Lieferanten</t>
  </si>
  <si>
    <t>Baukosten</t>
  </si>
  <si>
    <t>Personalkosten</t>
  </si>
  <si>
    <t>Parameter zur Status-Auswertung</t>
  </si>
  <si>
    <t>Materialkosten</t>
  </si>
  <si>
    <t>gelbe Ampel ab</t>
  </si>
  <si>
    <t>Genehmigung</t>
  </si>
  <si>
    <t>rote Ampel ab</t>
  </si>
  <si>
    <t>Entsorgung</t>
  </si>
  <si>
    <t>Sonstige</t>
  </si>
  <si>
    <t>Kalkulierte Kosten</t>
  </si>
  <si>
    <t>Ist-Kosten</t>
  </si>
  <si>
    <t>Status</t>
  </si>
  <si>
    <t>Teilprojekte / Kosten</t>
  </si>
  <si>
    <t>Plan-Gesamt</t>
  </si>
  <si>
    <t>Kosten aktuell</t>
  </si>
  <si>
    <t>Filterpresse</t>
  </si>
  <si>
    <t>Kolbenmembranpumpe</t>
  </si>
  <si>
    <t>Vorbereitung Aufstellungsort</t>
  </si>
  <si>
    <t>Bodenaufarbeiten</t>
  </si>
  <si>
    <t xml:space="preserve">Bodenbeschichtung </t>
  </si>
  <si>
    <t>Stahlbau</t>
  </si>
  <si>
    <t>Verrohrung</t>
  </si>
  <si>
    <t>Elektromontage</t>
  </si>
  <si>
    <t>Einbindung PLS</t>
  </si>
  <si>
    <t>Demontage alte Presse</t>
  </si>
  <si>
    <t>Demontage Pumpe</t>
  </si>
  <si>
    <t>Bodensanierung</t>
  </si>
  <si>
    <t>Abnahme</t>
  </si>
  <si>
    <t>Summen</t>
  </si>
  <si>
    <t>RACI-Matrix: Verantwortlichkeiten zuweisen</t>
  </si>
  <si>
    <t>R</t>
  </si>
  <si>
    <t>Responsible</t>
  </si>
  <si>
    <t>Wer ist für die Durchführung der Aufgabe verantwortlich?</t>
  </si>
  <si>
    <t>A</t>
  </si>
  <si>
    <t>Accountable</t>
  </si>
  <si>
    <t>Wer entscheidet, ob die Aufgabe korrekt durchgeführt wurde?</t>
  </si>
  <si>
    <t>C</t>
  </si>
  <si>
    <t>Consulted</t>
  </si>
  <si>
    <t>Wer berät bei der Aufgabe? Interne oder externe Fachspezialisten</t>
  </si>
  <si>
    <t>I</t>
  </si>
  <si>
    <t>Informed</t>
  </si>
  <si>
    <t>Wer wird über die Ergebnisse der Aufgabe informiert?</t>
  </si>
  <si>
    <t>O</t>
  </si>
  <si>
    <t>Aufgaben / Verantwortlicher</t>
  </si>
  <si>
    <t>Einkauf</t>
  </si>
  <si>
    <t>Beschichter</t>
  </si>
  <si>
    <t>Ing. Büro</t>
  </si>
  <si>
    <t>Verantwortlicher benannt?</t>
  </si>
  <si>
    <t>Eintrittswahrscheinlichkeit</t>
  </si>
  <si>
    <t>Schadensmaß</t>
  </si>
  <si>
    <t>eher unwahrscheinlich</t>
  </si>
  <si>
    <t>vernachlässigbar</t>
  </si>
  <si>
    <t>Verhindern</t>
  </si>
  <si>
    <t>wenig wahrscheinlich</t>
  </si>
  <si>
    <t>spürbar</t>
  </si>
  <si>
    <t>Reduzieren</t>
  </si>
  <si>
    <t>ziemlich wahrscheinlich</t>
  </si>
  <si>
    <t>verkraftbar</t>
  </si>
  <si>
    <t>Akzeptieren</t>
  </si>
  <si>
    <t>sehr wahrscheinlich</t>
  </si>
  <si>
    <t>problematisch</t>
  </si>
  <si>
    <t>Übertragen</t>
  </si>
  <si>
    <t>ziemlich sicher</t>
  </si>
  <si>
    <t>gefährlich</t>
  </si>
  <si>
    <t>katastrophal</t>
  </si>
  <si>
    <t>Nr</t>
  </si>
  <si>
    <t>Beschreibung</t>
  </si>
  <si>
    <t>Wahrscheinlichkeit</t>
  </si>
  <si>
    <t>Tragweite / Schaden</t>
  </si>
  <si>
    <t>Risikowert</t>
  </si>
  <si>
    <t>Maßnahmen</t>
  </si>
  <si>
    <t>Hilfsspalte</t>
  </si>
  <si>
    <t>neue Beschichtung</t>
  </si>
  <si>
    <t>Bodenbeschichtung muss erneuert werden</t>
  </si>
  <si>
    <t>Lieferverzögerung FP</t>
  </si>
  <si>
    <t>keine Genehmigung</t>
  </si>
  <si>
    <t>Absturz d. Steuerung</t>
  </si>
  <si>
    <t>Welche Bereiche sind wie stark vom Projekt betroffen?</t>
  </si>
  <si>
    <t>Wie stark ist welcher Bereich betroffen?</t>
  </si>
  <si>
    <t>Wie ist der Bereich betroffen?</t>
  </si>
  <si>
    <t>Punkte im Dropdownmenü:</t>
  </si>
  <si>
    <t>gar nicht</t>
  </si>
  <si>
    <t>positiv</t>
  </si>
  <si>
    <t xml:space="preserve">wenig </t>
  </si>
  <si>
    <t>negativ</t>
  </si>
  <si>
    <t>teilweise</t>
  </si>
  <si>
    <t>stark</t>
  </si>
  <si>
    <t>Bereich</t>
  </si>
  <si>
    <t>Grad der Betroffenheit</t>
  </si>
  <si>
    <t>Art der Betroffenheit</t>
  </si>
  <si>
    <t>Art d. Maßnahmen</t>
  </si>
  <si>
    <t>Aufgabenzuordnung</t>
  </si>
  <si>
    <t>Arbeitsablauf</t>
  </si>
  <si>
    <t>Handlungsspielraum</t>
  </si>
  <si>
    <t>Verantwortung</t>
  </si>
  <si>
    <t>Informationsstand</t>
  </si>
  <si>
    <t>Schulung</t>
  </si>
  <si>
    <t>Qualität d. eigenen Arbeit</t>
  </si>
  <si>
    <t>Arbeitsauslastung</t>
  </si>
  <si>
    <t>Fremdkontrolle</t>
  </si>
  <si>
    <t>Persönliches Ansehen</t>
  </si>
  <si>
    <t>Einfluss</t>
  </si>
  <si>
    <t>Aufstiegschancen</t>
  </si>
  <si>
    <t>Einkommen</t>
  </si>
  <si>
    <t>Arbeitszufriedenheit</t>
  </si>
  <si>
    <t>Selbstverwirklichung</t>
  </si>
  <si>
    <t>Einstellung zum Projekt</t>
  </si>
  <si>
    <t xml:space="preserve">Einfluß </t>
  </si>
  <si>
    <t>Konfliktpotenzial</t>
  </si>
  <si>
    <t>sehr positiv</t>
  </si>
  <si>
    <t>gering</t>
  </si>
  <si>
    <t>niedrig</t>
  </si>
  <si>
    <t>neutral</t>
  </si>
  <si>
    <t>mittel</t>
  </si>
  <si>
    <t>hoch</t>
  </si>
  <si>
    <t>sehr negativ</t>
  </si>
  <si>
    <t>sehr hoch</t>
  </si>
  <si>
    <t>Erwartungen</t>
  </si>
  <si>
    <t>Macht + Einfluß</t>
  </si>
  <si>
    <t>Kommunikation</t>
  </si>
  <si>
    <t>Stakeholder</t>
  </si>
  <si>
    <t>Position / Rolle</t>
  </si>
  <si>
    <t>vom Projekt</t>
  </si>
  <si>
    <t>an das Projekt</t>
  </si>
  <si>
    <t>Einstellung</t>
  </si>
  <si>
    <t>Einfluß</t>
  </si>
  <si>
    <t>Faktor</t>
  </si>
  <si>
    <t>Wer informiert</t>
  </si>
  <si>
    <t>Was</t>
  </si>
  <si>
    <t>Wie</t>
  </si>
  <si>
    <t>Intervall in d</t>
  </si>
  <si>
    <t>erstmalig</t>
  </si>
  <si>
    <t>nächster Bericht</t>
  </si>
  <si>
    <t>J. Jansen</t>
  </si>
  <si>
    <t>intern</t>
  </si>
  <si>
    <t>Bediener</t>
  </si>
  <si>
    <t>Unterstützung</t>
  </si>
  <si>
    <t>Arbeitserleichterung</t>
  </si>
  <si>
    <t>Nowak</t>
  </si>
  <si>
    <t>Schulungstermin</t>
  </si>
  <si>
    <t>Aushang</t>
  </si>
  <si>
    <t>Betriebsrat</t>
  </si>
  <si>
    <t>Mehrarbeit</t>
  </si>
  <si>
    <t>MA-Qualifikation</t>
  </si>
  <si>
    <t>Aydin</t>
  </si>
  <si>
    <t>Weiterbildung</t>
  </si>
  <si>
    <t>Vortrag</t>
  </si>
  <si>
    <t>Bedienerteam</t>
  </si>
  <si>
    <t>Anlagenbediener</t>
  </si>
  <si>
    <t>Verbesserung Arbeit</t>
  </si>
  <si>
    <t>Kiosk</t>
  </si>
  <si>
    <t>extern</t>
  </si>
  <si>
    <t>Behörde</t>
  </si>
  <si>
    <t>Ressourcenschonung</t>
  </si>
  <si>
    <t>Rossi</t>
  </si>
  <si>
    <t>Gesuch</t>
  </si>
  <si>
    <t>persönlich</t>
  </si>
  <si>
    <t>M. Mustermann</t>
  </si>
  <si>
    <t>Abteilungsl.</t>
  </si>
  <si>
    <t>Freistellung PT</t>
  </si>
  <si>
    <t>mehr Durchsatz</t>
  </si>
  <si>
    <t>Projektstatus</t>
  </si>
  <si>
    <t>Mail</t>
  </si>
  <si>
    <t>Start</t>
  </si>
  <si>
    <t>Ende</t>
  </si>
  <si>
    <t>heute</t>
  </si>
  <si>
    <t>Daten für Dashboard</t>
  </si>
  <si>
    <t>Grafik „Laufzeit“</t>
  </si>
  <si>
    <t>Anteile</t>
  </si>
  <si>
    <t>Dauer</t>
  </si>
  <si>
    <t>verstrichen</t>
  </si>
  <si>
    <t>verbleibt</t>
  </si>
  <si>
    <t>Suchkriterium</t>
  </si>
  <si>
    <t>Daten für das Gantt-Diagramm:</t>
  </si>
  <si>
    <t>Anzahl Tasks</t>
  </si>
  <si>
    <t>Anzahl überfällig</t>
  </si>
  <si>
    <t xml:space="preserve">aktive Tasks </t>
  </si>
  <si>
    <t>aktive Task mit Enddatum + Verantwortlichem</t>
  </si>
  <si>
    <t>Lfd. Nr.</t>
  </si>
  <si>
    <t>erledigt</t>
  </si>
  <si>
    <t>offen</t>
  </si>
  <si>
    <t>Rest</t>
  </si>
  <si>
    <t>aktiveTasks</t>
  </si>
  <si>
    <t>TOP 10</t>
  </si>
  <si>
    <t>Kgrößte</t>
  </si>
  <si>
    <t>Task</t>
  </si>
  <si>
    <t>Endtermin</t>
  </si>
  <si>
    <t>Verantwortlicher</t>
  </si>
  <si>
    <t>Daten für das Meilenstein-Diagramm</t>
  </si>
  <si>
    <t>Daten f.d. Diagramm „Überblick“ Dashboard</t>
  </si>
  <si>
    <t>Kalkuliert</t>
  </si>
  <si>
    <t>aktuell</t>
  </si>
  <si>
    <t>Budget</t>
  </si>
  <si>
    <t>ausgegeben</t>
  </si>
  <si>
    <t>Plan-Kosten</t>
  </si>
  <si>
    <t>Differenz zu den geplanten Kosten: Plan-Ist</t>
  </si>
  <si>
    <t>Summe</t>
  </si>
  <si>
    <t>Daten Dashboard Übersicht</t>
  </si>
  <si>
    <t>Top 5: Überschreitung</t>
  </si>
  <si>
    <t>Vergleich</t>
  </si>
  <si>
    <t>Differenz</t>
  </si>
  <si>
    <t>Gewinn</t>
  </si>
  <si>
    <t>Verlust</t>
  </si>
  <si>
    <t>über Plan</t>
  </si>
  <si>
    <t>Zeile?</t>
  </si>
  <si>
    <t>Anzahl Task</t>
  </si>
  <si>
    <t>Kostenüber</t>
  </si>
  <si>
    <t>Übernahme aus Tabellenblatt „Betroffen“</t>
  </si>
  <si>
    <t>Mitarbeiter</t>
  </si>
  <si>
    <t>Betroffen Maßnahmen</t>
  </si>
  <si>
    <t>nein</t>
  </si>
  <si>
    <t>Kgrösste</t>
  </si>
  <si>
    <t>Index</t>
  </si>
  <si>
    <t>Daten zu Tabelle "Top 10" Dashboard</t>
  </si>
  <si>
    <t>Projekt:</t>
  </si>
  <si>
    <t>Projekt Nr.</t>
  </si>
  <si>
    <t>Navigation</t>
  </si>
  <si>
    <t>Übersicht Arbeitspakete</t>
  </si>
  <si>
    <t>Anzahl</t>
  </si>
  <si>
    <t>Art</t>
  </si>
  <si>
    <t>Top 5 Kostenüberschreitung</t>
  </si>
  <si>
    <t>TOP 10: aktive Arbeitspakete</t>
  </si>
  <si>
    <t>externe Firma</t>
  </si>
  <si>
    <t>Terminüberschreitung</t>
  </si>
  <si>
    <t xml:space="preserve">Pumpe </t>
  </si>
  <si>
    <t>nicht lieferbar</t>
  </si>
  <si>
    <t>Lieferverzögerung</t>
  </si>
  <si>
    <t>Aktualisierung Visu</t>
  </si>
  <si>
    <t>Farben</t>
  </si>
  <si>
    <t>Formen</t>
  </si>
  <si>
    <t>#344CB7</t>
  </si>
  <si>
    <t>Hex</t>
  </si>
  <si>
    <t>Hintergrund</t>
  </si>
  <si>
    <t>#000957</t>
  </si>
  <si>
    <t>#577BC1</t>
  </si>
  <si>
    <t>Imponderabilien</t>
  </si>
  <si>
    <t>lorem ipsum</t>
  </si>
  <si>
    <t>lorem ipsum da</t>
  </si>
  <si>
    <t>lorem ipsum dada</t>
  </si>
  <si>
    <t>lorem ipsum du</t>
  </si>
  <si>
    <t>lorem ipsumduda</t>
  </si>
  <si>
    <t>lorem ipsum dadu</t>
  </si>
  <si>
    <t xml:space="preserve"> bla</t>
  </si>
  <si>
    <t>blabla</t>
  </si>
  <si>
    <t>lorem ipsum 1</t>
  </si>
  <si>
    <t>lorem ipsum 2</t>
  </si>
  <si>
    <t>lorem ipsum 3</t>
  </si>
  <si>
    <t>lorem ipsum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</si>
</sst>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dd/mm/yy"/>
    <numFmt numFmtId="165" formatCode="#,##0\ [$€-407];[Red]\-#,##0\ [$€-407]"/>
    <numFmt numFmtId="166" formatCode="#,##0.00&quot; €&quot;"/>
    <numFmt numFmtId="167" formatCode="ddd&quot;  &quot;dd/mm/yy"/>
    <numFmt numFmtId="168" formatCode="0\ %"/>
    <numFmt numFmtId="169" formatCode="&quot;WAHR&quot;;&quot;WAHR&quot;;&quot;FALSCH&quot;"/>
    <numFmt numFmtId="170" formatCode="#,##0.00\ [$€-407];[Red]\-#,##0.00\ [$€-407]"/>
    <numFmt numFmtId="171" formatCode="_-* #,##0_-;\-* #,##0_-;_-* &quot;-&quot;??_-;_-@_-"/>
  </numFmts>
  <fonts count="63" x14ac:knownFonts="1">
    <font>
      <sz val="12"/>
      <color rgb="FF000000"/>
      <name val="Calibri"/>
      <family val="2"/>
    </font>
    <font>
      <sz val="12"/>
      <color rgb="FF2CEE0E"/>
      <name val="Calibri"/>
      <family val="2"/>
    </font>
    <font>
      <sz val="12"/>
      <color rgb="FFFFFFFF"/>
      <name val="Calibri"/>
      <family val="2"/>
    </font>
    <font>
      <sz val="12"/>
      <color rgb="FFFFFF00"/>
      <name val="Calibri"/>
      <family val="2"/>
    </font>
    <font>
      <sz val="12"/>
      <color rgb="FFFF0000"/>
      <name val="Calibri"/>
      <family val="2"/>
    </font>
    <font>
      <b/>
      <sz val="14"/>
      <color rgb="FFFFFFFF"/>
      <name val="Calibri"/>
      <family val="2"/>
    </font>
    <font>
      <b/>
      <sz val="14"/>
      <color rgb="FF000000"/>
      <name val="Calibri"/>
      <family val="2"/>
    </font>
    <font>
      <b/>
      <sz val="12"/>
      <color rgb="FF000000"/>
      <name val="Calibri"/>
      <family val="2"/>
    </font>
    <font>
      <sz val="12"/>
      <color rgb="FF000000"/>
      <name val="Arial"/>
      <family val="2"/>
    </font>
    <font>
      <b/>
      <sz val="20"/>
      <color rgb="FFFFFFFF"/>
      <name val="Arial"/>
      <family val="2"/>
    </font>
    <font>
      <sz val="12"/>
      <color rgb="FFFFFFFF"/>
      <name val="Arial"/>
      <family val="2"/>
    </font>
    <font>
      <b/>
      <sz val="14"/>
      <color rgb="FF1E90FF"/>
      <name val="Arial"/>
      <family val="2"/>
    </font>
    <font>
      <sz val="11"/>
      <color rgb="FF000000"/>
      <name val="Arial"/>
      <family val="2"/>
    </font>
    <font>
      <sz val="12"/>
      <color rgb="FF708090"/>
      <name val="Calibri"/>
      <family val="2"/>
    </font>
    <font>
      <b/>
      <sz val="24"/>
      <color rgb="FF000000"/>
      <name val="Arial"/>
      <family val="2"/>
    </font>
    <font>
      <b/>
      <sz val="36"/>
      <color rgb="FF000000"/>
      <name val="Arial"/>
      <family val="2"/>
    </font>
    <font>
      <b/>
      <sz val="14"/>
      <color rgb="FFFFFFFF"/>
      <name val="Arial"/>
      <family val="2"/>
    </font>
    <font>
      <b/>
      <sz val="12"/>
      <color rgb="FFFFFFFF"/>
      <name val="Arial"/>
      <family val="2"/>
    </font>
    <font>
      <b/>
      <sz val="16"/>
      <color rgb="FFFFFFFF"/>
      <name val="Arial"/>
      <family val="2"/>
    </font>
    <font>
      <sz val="11"/>
      <color rgb="FFFFFFFF"/>
      <name val="Arial"/>
      <family val="2"/>
    </font>
    <font>
      <b/>
      <sz val="14"/>
      <color rgb="FFFFFF00"/>
      <name val="Arial"/>
      <family val="2"/>
    </font>
    <font>
      <b/>
      <sz val="16"/>
      <color rgb="FF000000"/>
      <name val="Arial"/>
      <family val="2"/>
    </font>
    <font>
      <b/>
      <sz val="14"/>
      <color rgb="FF000000"/>
      <name val="Arial"/>
      <family val="2"/>
    </font>
    <font>
      <b/>
      <sz val="12"/>
      <color rgb="FF000000"/>
      <name val="Arial"/>
      <family val="2"/>
    </font>
    <font>
      <b/>
      <sz val="11"/>
      <color rgb="FF000000"/>
      <name val="Arial"/>
      <family val="2"/>
    </font>
    <font>
      <b/>
      <sz val="14"/>
      <color rgb="FFFF0000"/>
      <name val="Arial"/>
      <family val="2"/>
    </font>
    <font>
      <b/>
      <sz val="12"/>
      <color rgb="FFFF0000"/>
      <name val="Arial"/>
      <family val="2"/>
    </font>
    <font>
      <b/>
      <sz val="16"/>
      <color rgb="FF000000"/>
      <name val="Calibri"/>
      <family val="2"/>
    </font>
    <font>
      <b/>
      <sz val="14"/>
      <color rgb="FF18A303"/>
      <name val="Arial"/>
      <family val="2"/>
    </font>
    <font>
      <b/>
      <sz val="12"/>
      <color rgb="FF18A303"/>
      <name val="Arial"/>
      <family val="2"/>
    </font>
    <font>
      <b/>
      <sz val="14"/>
      <color rgb="FFC9211E"/>
      <name val="Arial"/>
      <family val="2"/>
    </font>
    <font>
      <b/>
      <sz val="12"/>
      <color rgb="FFC9211E"/>
      <name val="Arial"/>
      <family val="2"/>
    </font>
    <font>
      <sz val="11"/>
      <name val="Arial"/>
      <family val="2"/>
    </font>
    <font>
      <sz val="12"/>
      <name val="Arial"/>
      <family val="2"/>
    </font>
    <font>
      <sz val="14"/>
      <color rgb="FF000000"/>
      <name val="Arial"/>
      <family val="2"/>
    </font>
    <font>
      <b/>
      <sz val="10"/>
      <color rgb="FF000000"/>
      <name val="Arial"/>
      <family val="2"/>
    </font>
    <font>
      <sz val="10"/>
      <color rgb="FF000000"/>
      <name val="Arial"/>
      <family val="2"/>
    </font>
    <font>
      <b/>
      <sz val="12"/>
      <name val="Arial"/>
      <family val="2"/>
    </font>
    <font>
      <b/>
      <sz val="26"/>
      <color rgb="FF000000"/>
      <name val="Arial"/>
      <family val="2"/>
    </font>
    <font>
      <b/>
      <sz val="22"/>
      <color rgb="FFFFFFFF"/>
      <name val="Arial"/>
      <family val="2"/>
    </font>
    <font>
      <b/>
      <sz val="24"/>
      <color rgb="FFFFFFFF"/>
      <name val="Arial"/>
      <family val="2"/>
    </font>
    <font>
      <sz val="24"/>
      <color rgb="FF000000"/>
      <name val="Arial"/>
      <family val="2"/>
    </font>
    <font>
      <sz val="6"/>
      <color rgb="FFFFFFFF"/>
      <name val="Arial"/>
      <family val="2"/>
    </font>
    <font>
      <b/>
      <sz val="7"/>
      <color rgb="FFFFFFFF"/>
      <name val="Arial"/>
      <family val="2"/>
    </font>
    <font>
      <b/>
      <sz val="7"/>
      <color rgb="FF000000"/>
      <name val="Arial"/>
      <family val="2"/>
    </font>
    <font>
      <b/>
      <sz val="18"/>
      <color rgb="FF000000"/>
      <name val="Arial"/>
      <family val="2"/>
    </font>
    <font>
      <i/>
      <sz val="11"/>
      <color rgb="FF000000"/>
      <name val="Arial"/>
      <family val="2"/>
    </font>
    <font>
      <sz val="14"/>
      <color rgb="FF000000"/>
      <name val="Calibri"/>
      <family val="2"/>
    </font>
    <font>
      <b/>
      <i/>
      <sz val="12"/>
      <color rgb="FF1E90FF"/>
      <name val="Arial"/>
      <family val="2"/>
    </font>
    <font>
      <b/>
      <i/>
      <sz val="11"/>
      <color rgb="FF1E90FF"/>
      <name val="Arial"/>
      <family val="2"/>
    </font>
    <font>
      <i/>
      <sz val="11"/>
      <color rgb="FF1E90FF"/>
      <name val="Arial"/>
      <family val="2"/>
    </font>
    <font>
      <sz val="10.5"/>
      <color rgb="FF000000"/>
      <name val="Arial"/>
      <family val="2"/>
    </font>
    <font>
      <b/>
      <sz val="12"/>
      <color rgb="FFFC5C00"/>
      <name val="Arial"/>
      <family val="2"/>
    </font>
    <font>
      <sz val="12"/>
      <color rgb="FFFFFFF0"/>
      <name val="Calibri"/>
      <family val="2"/>
    </font>
    <font>
      <sz val="12"/>
      <color rgb="FF000000"/>
      <name val="Calibri"/>
      <family val="2"/>
    </font>
    <font>
      <b/>
      <sz val="18"/>
      <color rgb="FF0070C0"/>
      <name val="Arial"/>
      <family val="2"/>
    </font>
    <font>
      <b/>
      <sz val="15"/>
      <name val="Arial"/>
      <family val="2"/>
    </font>
    <font>
      <b/>
      <sz val="28"/>
      <color theme="0"/>
      <name val="Arial"/>
      <family val="2"/>
    </font>
    <font>
      <b/>
      <sz val="18"/>
      <color theme="0"/>
      <name val="Arial"/>
      <family val="2"/>
    </font>
    <font>
      <b/>
      <sz val="16"/>
      <color theme="1"/>
      <name val="Arial"/>
      <family val="2"/>
    </font>
    <font>
      <b/>
      <sz val="12"/>
      <color theme="1"/>
      <name val="Arial"/>
      <family val="2"/>
    </font>
    <font>
      <b/>
      <sz val="14"/>
      <name val="Arial"/>
      <family val="2"/>
    </font>
    <font>
      <b/>
      <sz val="16"/>
      <name val="Arial"/>
      <family val="2"/>
    </font>
  </fonts>
  <fills count="36">
    <fill>
      <patternFill patternType="none"/>
    </fill>
    <fill>
      <patternFill patternType="gray125"/>
    </fill>
    <fill>
      <patternFill patternType="solid">
        <fgColor rgb="FF2CEE0E"/>
        <bgColor rgb="FF18A303"/>
      </patternFill>
    </fill>
    <fill>
      <patternFill patternType="solid">
        <fgColor rgb="FFFFFFFF"/>
        <bgColor rgb="FFFFFFF0"/>
      </patternFill>
    </fill>
    <fill>
      <patternFill patternType="solid">
        <fgColor rgb="FFFFFF00"/>
        <bgColor rgb="FFFFD320"/>
      </patternFill>
    </fill>
    <fill>
      <patternFill patternType="solid">
        <fgColor rgb="FFFF0000"/>
        <bgColor rgb="FFCC0000"/>
      </patternFill>
    </fill>
    <fill>
      <patternFill patternType="solid">
        <fgColor rgb="FF63BBEE"/>
        <bgColor rgb="FF83CAFF"/>
      </patternFill>
    </fill>
    <fill>
      <patternFill patternType="solid">
        <fgColor rgb="FFFC5C00"/>
        <bgColor rgb="FFFF420E"/>
      </patternFill>
    </fill>
    <fill>
      <patternFill patternType="solid">
        <fgColor rgb="FFE7EFF8"/>
        <bgColor rgb="FFEEEEEE"/>
      </patternFill>
    </fill>
    <fill>
      <patternFill patternType="solid">
        <fgColor rgb="FFEEEEEE"/>
        <bgColor rgb="FFE7EFF8"/>
      </patternFill>
    </fill>
    <fill>
      <patternFill patternType="solid">
        <fgColor rgb="FF1E90FF"/>
        <bgColor rgb="FF00A0FC"/>
      </patternFill>
    </fill>
    <fill>
      <patternFill patternType="solid">
        <fgColor rgb="FFDDEBF7"/>
        <bgColor rgb="FFE7EFF8"/>
      </patternFill>
    </fill>
    <fill>
      <patternFill patternType="solid">
        <fgColor rgb="FF00A0FC"/>
        <bgColor rgb="FF1E90FF"/>
      </patternFill>
    </fill>
    <fill>
      <patternFill patternType="solid">
        <fgColor rgb="FFFFCCCC"/>
        <bgColor rgb="FFFFD8CE"/>
      </patternFill>
    </fill>
    <fill>
      <patternFill patternType="solid">
        <fgColor rgb="FFDDDDDD"/>
        <bgColor rgb="FFDCDCDC"/>
      </patternFill>
    </fill>
    <fill>
      <patternFill patternType="solid">
        <fgColor rgb="FFFFD8CE"/>
        <bgColor rgb="FFFFCCCC"/>
      </patternFill>
    </fill>
    <fill>
      <patternFill patternType="solid">
        <fgColor rgb="FF18A303"/>
        <bgColor rgb="FF008000"/>
      </patternFill>
    </fill>
    <fill>
      <patternFill patternType="solid">
        <fgColor rgb="FFCCF4C6"/>
        <bgColor rgb="FFCCFFCC"/>
      </patternFill>
    </fill>
    <fill>
      <patternFill patternType="solid">
        <fgColor rgb="FFFFFFCC"/>
        <bgColor rgb="FFFFFFF0"/>
      </patternFill>
    </fill>
    <fill>
      <patternFill patternType="solid">
        <fgColor rgb="FF0000EE"/>
        <bgColor rgb="FF0000FF"/>
      </patternFill>
    </fill>
    <fill>
      <patternFill patternType="solid">
        <fgColor rgb="FFF2CBF8"/>
        <bgColor rgb="FFFFCCCC"/>
      </patternFill>
    </fill>
    <fill>
      <patternFill patternType="solid">
        <fgColor rgb="FFF0E68C"/>
        <bgColor rgb="FFFFD8CE"/>
      </patternFill>
    </fill>
    <fill>
      <patternFill patternType="solid">
        <fgColor rgb="FFCCFFCC"/>
        <bgColor rgb="FFCCF4C6"/>
      </patternFill>
    </fill>
    <fill>
      <patternFill patternType="solid">
        <fgColor rgb="FFE7EFF8"/>
        <bgColor indexed="64"/>
      </patternFill>
    </fill>
    <fill>
      <patternFill patternType="solid">
        <fgColor rgb="FFE7EFF8"/>
        <bgColor rgb="FFE7EFF8"/>
      </patternFill>
    </fill>
    <fill>
      <patternFill patternType="solid">
        <fgColor rgb="FFFFFF00"/>
        <bgColor indexed="64"/>
      </patternFill>
    </fill>
    <fill>
      <patternFill patternType="solid">
        <fgColor rgb="FFFFFF00"/>
        <bgColor rgb="FFFFA07A"/>
      </patternFill>
    </fill>
    <fill>
      <patternFill patternType="solid">
        <fgColor rgb="FF000957"/>
        <bgColor rgb="FFEEEEEE"/>
      </patternFill>
    </fill>
    <fill>
      <patternFill patternType="solid">
        <fgColor rgb="FF000957"/>
        <bgColor indexed="64"/>
      </patternFill>
    </fill>
    <fill>
      <patternFill patternType="solid">
        <fgColor rgb="FF000957"/>
        <bgColor rgb="FF00A0FC"/>
      </patternFill>
    </fill>
    <fill>
      <patternFill patternType="solid">
        <fgColor rgb="FF000957"/>
        <bgColor rgb="FFE7EFF8"/>
      </patternFill>
    </fill>
    <fill>
      <patternFill patternType="solid">
        <fgColor rgb="FF344CB7"/>
        <bgColor rgb="FFEEEEEE"/>
      </patternFill>
    </fill>
    <fill>
      <patternFill patternType="solid">
        <fgColor rgb="FF344CB7"/>
        <bgColor indexed="64"/>
      </patternFill>
    </fill>
    <fill>
      <patternFill patternType="solid">
        <fgColor rgb="FF344CB7"/>
        <bgColor rgb="FF00A0FC"/>
      </patternFill>
    </fill>
    <fill>
      <patternFill patternType="solid">
        <fgColor rgb="FF577BC1"/>
        <bgColor rgb="FFEEEEEE"/>
      </patternFill>
    </fill>
    <fill>
      <patternFill patternType="solid">
        <fgColor theme="0"/>
        <bgColor indexed="64"/>
      </patternFill>
    </fill>
  </fills>
  <borders count="53">
    <border>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rgb="FF0000EE"/>
      </left>
      <right style="hair">
        <color rgb="FF0000EE"/>
      </right>
      <top style="hair">
        <color rgb="FF0000EE"/>
      </top>
      <bottom style="hair">
        <color rgb="FF0000EE"/>
      </bottom>
      <diagonal/>
    </border>
    <border>
      <left style="hair">
        <color rgb="FF0000EE"/>
      </left>
      <right/>
      <top style="hair">
        <color rgb="FF0000EE"/>
      </top>
      <bottom style="hair">
        <color rgb="FF0000EE"/>
      </bottom>
      <diagonal/>
    </border>
    <border>
      <left/>
      <right style="hair">
        <color rgb="FF0000EE"/>
      </right>
      <top style="hair">
        <color rgb="FF0000EE"/>
      </top>
      <bottom style="hair">
        <color rgb="FF0000EE"/>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style="hair">
        <color auto="1"/>
      </top>
      <bottom/>
      <diagonal/>
    </border>
    <border>
      <left style="hair">
        <color auto="1"/>
      </left>
      <right/>
      <top/>
      <bottom/>
      <diagonal/>
    </border>
    <border>
      <left/>
      <right style="hair">
        <color auto="1"/>
      </right>
      <top/>
      <bottom/>
      <diagonal/>
    </border>
    <border>
      <left/>
      <right/>
      <top/>
      <bottom style="hair">
        <color auto="1"/>
      </bottom>
      <diagonal/>
    </border>
    <border>
      <left style="hair">
        <color auto="1"/>
      </left>
      <right/>
      <top style="hair">
        <color auto="1"/>
      </top>
      <bottom style="thin">
        <color rgb="FF0000EE"/>
      </bottom>
      <diagonal/>
    </border>
    <border>
      <left/>
      <right style="hair">
        <color auto="1"/>
      </right>
      <top style="hair">
        <color auto="1"/>
      </top>
      <bottom style="thin">
        <color rgb="FF0000EE"/>
      </bottom>
      <diagonal/>
    </border>
    <border>
      <left style="hair">
        <color auto="1"/>
      </left>
      <right/>
      <top style="thin">
        <color rgb="FF0000EE"/>
      </top>
      <bottom style="thin">
        <color rgb="FF0000EE"/>
      </bottom>
      <diagonal/>
    </border>
    <border>
      <left/>
      <right style="hair">
        <color auto="1"/>
      </right>
      <top style="thin">
        <color rgb="FF0000EE"/>
      </top>
      <bottom style="thin">
        <color rgb="FF0000EE"/>
      </bottom>
      <diagonal/>
    </border>
    <border>
      <left style="hair">
        <color auto="1"/>
      </left>
      <right/>
      <top style="thin">
        <color rgb="FF0000EE"/>
      </top>
      <bottom style="hair">
        <color auto="1"/>
      </bottom>
      <diagonal/>
    </border>
    <border>
      <left/>
      <right style="hair">
        <color auto="1"/>
      </right>
      <top style="thin">
        <color rgb="FF0000EE"/>
      </top>
      <bottom style="hair">
        <color auto="1"/>
      </bottom>
      <diagonal/>
    </border>
    <border>
      <left style="thin">
        <color rgb="FF969696"/>
      </left>
      <right style="thin">
        <color rgb="FF969696"/>
      </right>
      <top style="thin">
        <color rgb="FF969696"/>
      </top>
      <bottom style="thin">
        <color rgb="FF969696"/>
      </bottom>
      <diagonal/>
    </border>
    <border>
      <left style="thin">
        <color rgb="FF969696"/>
      </left>
      <right/>
      <top style="thin">
        <color rgb="FF969696"/>
      </top>
      <bottom style="thin">
        <color rgb="FF969696"/>
      </bottom>
      <diagonal/>
    </border>
    <border>
      <left/>
      <right style="thin">
        <color rgb="FF969696"/>
      </right>
      <top style="thin">
        <color rgb="FF969696"/>
      </top>
      <bottom style="thin">
        <color rgb="FF969696"/>
      </bottom>
      <diagonal/>
    </border>
    <border>
      <left style="hair">
        <color auto="1"/>
      </left>
      <right style="hair">
        <color auto="1"/>
      </right>
      <top/>
      <bottom style="hair">
        <color auto="1"/>
      </bottom>
      <diagonal/>
    </border>
    <border>
      <left style="hair">
        <color rgb="FF1E90FF"/>
      </left>
      <right style="hair">
        <color rgb="FF1E90FF"/>
      </right>
      <top style="hair">
        <color rgb="FF1E90FF"/>
      </top>
      <bottom style="hair">
        <color rgb="FF1E90FF"/>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thin">
        <color rgb="FF1E90FF"/>
      </right>
      <top style="hair">
        <color auto="1"/>
      </top>
      <bottom style="thin">
        <color rgb="FF1E90FF"/>
      </bottom>
      <diagonal/>
    </border>
    <border>
      <left style="thin">
        <color rgb="FF1E90FF"/>
      </left>
      <right style="thin">
        <color rgb="FF1E90FF"/>
      </right>
      <top style="hair">
        <color auto="1"/>
      </top>
      <bottom style="thin">
        <color rgb="FF1E90FF"/>
      </bottom>
      <diagonal/>
    </border>
    <border>
      <left style="thin">
        <color rgb="FF1E90FF"/>
      </left>
      <right style="hair">
        <color auto="1"/>
      </right>
      <top style="hair">
        <color auto="1"/>
      </top>
      <bottom style="thin">
        <color rgb="FF1E90FF"/>
      </bottom>
      <diagonal/>
    </border>
    <border>
      <left style="hair">
        <color auto="1"/>
      </left>
      <right style="thin">
        <color rgb="FF1E90FF"/>
      </right>
      <top style="thin">
        <color rgb="FF1E90FF"/>
      </top>
      <bottom style="thin">
        <color rgb="FF1E90FF"/>
      </bottom>
      <diagonal/>
    </border>
    <border>
      <left style="thin">
        <color rgb="FF1E90FF"/>
      </left>
      <right style="thin">
        <color rgb="FF1E90FF"/>
      </right>
      <top style="thin">
        <color rgb="FF1E90FF"/>
      </top>
      <bottom style="thin">
        <color rgb="FF1E90FF"/>
      </bottom>
      <diagonal/>
    </border>
    <border>
      <left style="hair">
        <color auto="1"/>
      </left>
      <right style="thin">
        <color rgb="FF1E90FF"/>
      </right>
      <top style="thin">
        <color rgb="FF1E90FF"/>
      </top>
      <bottom style="hair">
        <color auto="1"/>
      </bottom>
      <diagonal/>
    </border>
    <border>
      <left style="thin">
        <color rgb="FF1E90FF"/>
      </left>
      <right style="thin">
        <color rgb="FF1E90FF"/>
      </right>
      <top style="thin">
        <color rgb="FF1E90FF"/>
      </top>
      <bottom style="hair">
        <color auto="1"/>
      </bottom>
      <diagonal/>
    </border>
    <border>
      <left style="hair">
        <color auto="1"/>
      </left>
      <right style="thin">
        <color rgb="FF0000EE"/>
      </right>
      <top/>
      <bottom style="thin">
        <color rgb="FF0000EE"/>
      </bottom>
      <diagonal/>
    </border>
    <border>
      <left style="thin">
        <color rgb="FF0000EE"/>
      </left>
      <right style="thin">
        <color rgb="FF0000EE"/>
      </right>
      <top/>
      <bottom style="thin">
        <color rgb="FF0000EE"/>
      </bottom>
      <diagonal/>
    </border>
    <border>
      <left style="thin">
        <color rgb="FF0000EE"/>
      </left>
      <right style="hair">
        <color auto="1"/>
      </right>
      <top/>
      <bottom style="thin">
        <color rgb="FF0000EE"/>
      </bottom>
      <diagonal/>
    </border>
    <border>
      <left style="hair">
        <color auto="1"/>
      </left>
      <right style="thin">
        <color rgb="FF0000EE"/>
      </right>
      <top style="thin">
        <color rgb="FF0000EE"/>
      </top>
      <bottom style="thin">
        <color rgb="FF0000EE"/>
      </bottom>
      <diagonal/>
    </border>
    <border>
      <left style="thin">
        <color rgb="FF0000EE"/>
      </left>
      <right style="thin">
        <color rgb="FF0000EE"/>
      </right>
      <top style="thin">
        <color rgb="FF0000EE"/>
      </top>
      <bottom style="thin">
        <color rgb="FF0000EE"/>
      </bottom>
      <diagonal/>
    </border>
    <border>
      <left style="thin">
        <color rgb="FF0000EE"/>
      </left>
      <right style="hair">
        <color auto="1"/>
      </right>
      <top style="thin">
        <color rgb="FF0000EE"/>
      </top>
      <bottom style="thin">
        <color rgb="FF0000EE"/>
      </bottom>
      <diagonal/>
    </border>
    <border>
      <left style="hair">
        <color auto="1"/>
      </left>
      <right style="thin">
        <color rgb="FF0000EE"/>
      </right>
      <top style="thin">
        <color rgb="FF0000EE"/>
      </top>
      <bottom style="hair">
        <color auto="1"/>
      </bottom>
      <diagonal/>
    </border>
    <border>
      <left style="thin">
        <color rgb="FF0000EE"/>
      </left>
      <right style="thin">
        <color rgb="FF0000EE"/>
      </right>
      <top style="thin">
        <color rgb="FF0000EE"/>
      </top>
      <bottom style="hair">
        <color auto="1"/>
      </bottom>
      <diagonal/>
    </border>
    <border>
      <left style="thin">
        <color rgb="FF0000EE"/>
      </left>
      <right style="hair">
        <color auto="1"/>
      </right>
      <top style="thin">
        <color rgb="FF0000EE"/>
      </top>
      <bottom style="hair">
        <color auto="1"/>
      </bottom>
      <diagonal/>
    </border>
    <border>
      <left style="thin">
        <color rgb="FF3465A4"/>
      </left>
      <right style="thin">
        <color rgb="FF3465A4"/>
      </right>
      <top style="thin">
        <color rgb="FF3465A4"/>
      </top>
      <bottom style="thin">
        <color rgb="FF3465A4"/>
      </bottom>
      <diagonal/>
    </border>
    <border>
      <left style="thick">
        <color auto="1"/>
      </left>
      <right/>
      <top style="thick">
        <color auto="1"/>
      </top>
      <bottom/>
      <diagonal/>
    </border>
    <border>
      <left/>
      <right style="thick">
        <color auto="1"/>
      </right>
      <top style="thick">
        <color auto="1"/>
      </top>
      <bottom/>
      <diagonal/>
    </border>
    <border>
      <left style="thick">
        <color auto="1"/>
      </left>
      <right/>
      <top style="medium">
        <color rgb="FF0000EE"/>
      </top>
      <bottom style="medium">
        <color rgb="FF0000EE"/>
      </bottom>
      <diagonal/>
    </border>
    <border>
      <left style="thick">
        <color auto="1"/>
      </left>
      <right/>
      <top/>
      <bottom/>
      <diagonal/>
    </border>
    <border>
      <left style="thick">
        <color auto="1"/>
      </left>
      <right/>
      <top style="medium">
        <color rgb="FF0000EE"/>
      </top>
      <bottom style="thick">
        <color auto="1"/>
      </bottom>
      <diagonal/>
    </border>
    <border>
      <left/>
      <right style="thick">
        <color auto="1"/>
      </right>
      <top style="medium">
        <color rgb="FF0000EE"/>
      </top>
      <bottom style="medium">
        <color rgb="FF0000EE"/>
      </bottom>
      <diagonal/>
    </border>
    <border>
      <left/>
      <right style="thick">
        <color auto="1"/>
      </right>
      <top/>
      <bottom/>
      <diagonal/>
    </border>
    <border>
      <left/>
      <right style="thick">
        <color auto="1"/>
      </right>
      <top style="medium">
        <color rgb="FF0000EE"/>
      </top>
      <bottom style="thick">
        <color auto="1"/>
      </bottom>
      <diagonal/>
    </border>
  </borders>
  <cellStyleXfs count="11">
    <xf numFmtId="0" fontId="0" fillId="0" borderId="0"/>
    <xf numFmtId="168" fontId="54" fillId="0" borderId="0" applyBorder="0" applyAlignment="0" applyProtection="0"/>
    <xf numFmtId="0" fontId="1" fillId="2" borderId="0" applyBorder="0" applyAlignment="0" applyProtection="0"/>
    <xf numFmtId="0" fontId="2" fillId="3" borderId="0" applyBorder="0" applyAlignment="0" applyProtection="0"/>
    <xf numFmtId="0" fontId="3" fillId="4" borderId="0" applyBorder="0" applyAlignment="0" applyProtection="0"/>
    <xf numFmtId="0" fontId="4" fillId="5" borderId="0" applyBorder="0" applyAlignment="0" applyProtection="0"/>
    <xf numFmtId="0" fontId="5" fillId="6" borderId="0" applyBorder="0" applyProtection="0">
      <alignment horizontal="center"/>
    </xf>
    <xf numFmtId="0" fontId="5" fillId="7" borderId="0" applyBorder="0" applyProtection="0">
      <alignment horizontal="center"/>
    </xf>
    <xf numFmtId="0" fontId="6" fillId="2" borderId="0" applyBorder="0" applyProtection="0">
      <alignment horizontal="center"/>
    </xf>
    <xf numFmtId="0" fontId="7" fillId="4" borderId="0" applyBorder="0" applyProtection="0">
      <alignment horizontal="center"/>
    </xf>
    <xf numFmtId="43" fontId="54" fillId="0" borderId="0" applyFont="0" applyFill="0" applyBorder="0" applyAlignment="0" applyProtection="0"/>
  </cellStyleXfs>
  <cellXfs count="468">
    <xf numFmtId="0" fontId="0" fillId="0" borderId="0" xfId="0"/>
    <xf numFmtId="0" fontId="8" fillId="0" borderId="0" xfId="0" applyFont="1"/>
    <xf numFmtId="0" fontId="8" fillId="8" borderId="0" xfId="0" applyFont="1" applyFill="1"/>
    <xf numFmtId="0" fontId="8" fillId="9" borderId="0" xfId="0" applyFont="1" applyFill="1"/>
    <xf numFmtId="0" fontId="8" fillId="0" borderId="0" xfId="0" applyFont="1"/>
    <xf numFmtId="0" fontId="12" fillId="8" borderId="0" xfId="0" applyFont="1" applyFill="1"/>
    <xf numFmtId="0" fontId="12" fillId="0" borderId="0" xfId="0" applyFont="1"/>
    <xf numFmtId="0" fontId="12" fillId="0" borderId="0" xfId="0" applyFont="1"/>
    <xf numFmtId="0" fontId="0" fillId="8" borderId="0" xfId="0" applyFill="1"/>
    <xf numFmtId="14" fontId="12" fillId="0" borderId="0" xfId="0" applyNumberFormat="1" applyFont="1"/>
    <xf numFmtId="0" fontId="22" fillId="0" borderId="0" xfId="0" applyFont="1"/>
    <xf numFmtId="0" fontId="8" fillId="0" borderId="0" xfId="0" applyFont="1"/>
    <xf numFmtId="0" fontId="12" fillId="9" borderId="0" xfId="0" applyFont="1" applyFill="1"/>
    <xf numFmtId="0" fontId="34" fillId="9" borderId="0" xfId="0" applyFont="1" applyFill="1"/>
    <xf numFmtId="0" fontId="34" fillId="0" borderId="0" xfId="0" applyFont="1"/>
    <xf numFmtId="0" fontId="12" fillId="9" borderId="0" xfId="0" applyFont="1" applyFill="1" applyAlignment="1">
      <alignment horizontal="left" vertical="center"/>
    </xf>
    <xf numFmtId="0" fontId="12" fillId="0" borderId="0" xfId="0" applyFont="1" applyAlignment="1">
      <alignment horizontal="left" vertical="center"/>
    </xf>
    <xf numFmtId="0" fontId="8" fillId="0" borderId="0" xfId="0" applyFont="1" applyAlignment="1">
      <alignment horizontal="left" vertical="center"/>
    </xf>
    <xf numFmtId="0" fontId="12" fillId="0" borderId="0" xfId="0" applyFont="1" applyAlignment="1">
      <alignment horizontal="center"/>
    </xf>
    <xf numFmtId="0" fontId="12" fillId="8" borderId="0" xfId="0" applyFont="1" applyFill="1" applyAlignment="1">
      <alignment horizontal="center"/>
    </xf>
    <xf numFmtId="0" fontId="23" fillId="8" borderId="0" xfId="0" applyFont="1" applyFill="1" applyAlignment="1">
      <alignment horizontal="left"/>
    </xf>
    <xf numFmtId="0" fontId="12" fillId="8" borderId="0" xfId="0" applyFont="1" applyFill="1" applyAlignment="1">
      <alignment horizontal="left"/>
    </xf>
    <xf numFmtId="0" fontId="0" fillId="8" borderId="0" xfId="0" applyFont="1" applyFill="1" applyAlignment="1">
      <alignment wrapText="1"/>
    </xf>
    <xf numFmtId="0" fontId="0" fillId="8" borderId="0" xfId="0" applyFont="1" applyFill="1" applyAlignment="1">
      <alignment wrapText="1"/>
    </xf>
    <xf numFmtId="164" fontId="12" fillId="8" borderId="0" xfId="0" applyNumberFormat="1" applyFont="1" applyFill="1" applyAlignment="1">
      <alignment horizontal="center"/>
    </xf>
    <xf numFmtId="0" fontId="24" fillId="8" borderId="0" xfId="0" applyFont="1" applyFill="1" applyAlignment="1">
      <alignment horizontal="center"/>
    </xf>
    <xf numFmtId="164" fontId="12" fillId="14" borderId="24" xfId="0" applyNumberFormat="1" applyFont="1" applyFill="1" applyBorder="1" applyAlignment="1">
      <alignment horizontal="center"/>
    </xf>
    <xf numFmtId="0" fontId="23" fillId="8" borderId="0" xfId="0" applyFont="1" applyFill="1"/>
    <xf numFmtId="0" fontId="16" fillId="10" borderId="25" xfId="0" applyFont="1" applyFill="1" applyBorder="1" applyAlignment="1">
      <alignment horizontal="center" vertical="center"/>
    </xf>
    <xf numFmtId="0" fontId="16" fillId="10" borderId="25" xfId="0" applyFont="1" applyFill="1" applyBorder="1" applyAlignment="1" applyProtection="1">
      <alignment horizontal="center" vertical="center"/>
      <protection locked="0"/>
    </xf>
    <xf numFmtId="0" fontId="16" fillId="10" borderId="25" xfId="0" applyFont="1" applyFill="1" applyBorder="1" applyAlignment="1" applyProtection="1">
      <alignment vertical="center"/>
      <protection locked="0"/>
    </xf>
    <xf numFmtId="0" fontId="23" fillId="0" borderId="0" xfId="0" applyFont="1"/>
    <xf numFmtId="0" fontId="12" fillId="14" borderId="25" xfId="0" applyFont="1" applyFill="1" applyBorder="1" applyAlignment="1" applyProtection="1">
      <alignment horizontal="center"/>
      <protection hidden="1"/>
    </xf>
    <xf numFmtId="0" fontId="12" fillId="0" borderId="25" xfId="0" applyFont="1" applyBorder="1" applyAlignment="1" applyProtection="1">
      <alignment horizontal="center"/>
      <protection locked="0"/>
    </xf>
    <xf numFmtId="0" fontId="8" fillId="0" borderId="25" xfId="0" applyFont="1" applyBorder="1" applyProtection="1">
      <protection locked="0"/>
    </xf>
    <xf numFmtId="167" fontId="8" fillId="0" borderId="25" xfId="0" applyNumberFormat="1" applyFont="1" applyBorder="1" applyProtection="1">
      <protection locked="0"/>
    </xf>
    <xf numFmtId="164" fontId="8" fillId="0" borderId="25" xfId="0" applyNumberFormat="1" applyFont="1" applyBorder="1" applyProtection="1">
      <protection locked="0"/>
    </xf>
    <xf numFmtId="168" fontId="8" fillId="0" borderId="25" xfId="1" applyFont="1" applyBorder="1" applyAlignment="1" applyProtection="1">
      <alignment horizontal="center"/>
      <protection locked="0"/>
    </xf>
    <xf numFmtId="168" fontId="12" fillId="8" borderId="0" xfId="1" applyFont="1" applyFill="1" applyBorder="1" applyAlignment="1" applyProtection="1">
      <alignment horizontal="center"/>
    </xf>
    <xf numFmtId="0" fontId="8" fillId="0" borderId="25" xfId="0" applyFont="1" applyBorder="1" applyAlignment="1" applyProtection="1">
      <protection locked="0"/>
    </xf>
    <xf numFmtId="168" fontId="12" fillId="0" borderId="25" xfId="0" applyNumberFormat="1" applyFont="1" applyBorder="1" applyAlignment="1" applyProtection="1">
      <alignment horizontal="center"/>
      <protection locked="0"/>
    </xf>
    <xf numFmtId="168" fontId="8" fillId="0" borderId="25" xfId="0" applyNumberFormat="1" applyFont="1" applyBorder="1" applyAlignment="1" applyProtection="1">
      <alignment horizontal="center"/>
      <protection locked="0"/>
    </xf>
    <xf numFmtId="0" fontId="22" fillId="8" borderId="0" xfId="0" applyFont="1" applyFill="1" applyBorder="1"/>
    <xf numFmtId="0" fontId="8" fillId="8" borderId="0" xfId="0" applyFont="1" applyFill="1" applyBorder="1"/>
    <xf numFmtId="0" fontId="0" fillId="9" borderId="0" xfId="0" applyFill="1"/>
    <xf numFmtId="0" fontId="22" fillId="0" borderId="26" xfId="0" applyFont="1" applyBorder="1"/>
    <xf numFmtId="0" fontId="8" fillId="15" borderId="26" xfId="0" applyFont="1" applyFill="1" applyBorder="1"/>
    <xf numFmtId="0" fontId="34" fillId="0" borderId="26" xfId="0" applyFont="1" applyBorder="1"/>
    <xf numFmtId="0" fontId="22" fillId="0" borderId="1" xfId="0" applyFont="1" applyBorder="1"/>
    <xf numFmtId="0" fontId="8" fillId="0" borderId="2" xfId="0" applyFont="1" applyBorder="1"/>
    <xf numFmtId="0" fontId="34" fillId="0" borderId="12" xfId="0" applyFont="1" applyBorder="1"/>
    <xf numFmtId="0" fontId="22" fillId="15" borderId="13" xfId="0" applyFont="1" applyFill="1" applyBorder="1" applyAlignment="1">
      <alignment horizontal="left" indent="1"/>
    </xf>
    <xf numFmtId="0" fontId="34" fillId="0" borderId="3" xfId="0" applyFont="1" applyBorder="1"/>
    <xf numFmtId="0" fontId="22" fillId="15" borderId="4" xfId="0" applyFont="1" applyFill="1" applyBorder="1" applyAlignment="1">
      <alignment horizontal="left" indent="1"/>
    </xf>
    <xf numFmtId="2" fontId="34" fillId="0" borderId="26" xfId="0" applyNumberFormat="1" applyFont="1" applyBorder="1"/>
    <xf numFmtId="0" fontId="8" fillId="0" borderId="26" xfId="0" applyFont="1" applyBorder="1"/>
    <xf numFmtId="0" fontId="10" fillId="12" borderId="0" xfId="0" applyFont="1" applyFill="1"/>
    <xf numFmtId="0" fontId="22" fillId="0" borderId="26" xfId="0" applyFont="1" applyBorder="1" applyAlignment="1">
      <alignment horizontal="center"/>
    </xf>
    <xf numFmtId="0" fontId="22" fillId="0" borderId="26" xfId="0" applyFont="1" applyBorder="1" applyAlignment="1">
      <alignment horizontal="left" vertical="center" indent="1"/>
    </xf>
    <xf numFmtId="0" fontId="22" fillId="0" borderId="26" xfId="0" applyFont="1" applyBorder="1" applyAlignment="1">
      <alignment horizontal="left" vertical="center" indent="1"/>
    </xf>
    <xf numFmtId="0" fontId="22" fillId="14" borderId="26" xfId="0" applyFont="1" applyFill="1" applyBorder="1" applyAlignment="1">
      <alignment horizontal="left" vertical="center" indent="1"/>
    </xf>
    <xf numFmtId="0" fontId="8" fillId="8" borderId="26" xfId="0" applyFont="1" applyFill="1" applyBorder="1"/>
    <xf numFmtId="0" fontId="8" fillId="11" borderId="28" xfId="0" applyFont="1" applyFill="1" applyBorder="1" applyAlignment="1">
      <alignment horizontal="left" vertical="center" indent="1"/>
    </xf>
    <xf numFmtId="165" fontId="8" fillId="11" borderId="29" xfId="0" applyNumberFormat="1" applyFont="1" applyFill="1" applyBorder="1" applyAlignment="1">
      <alignment horizontal="left" vertical="center" indent="1"/>
    </xf>
    <xf numFmtId="165" fontId="23" fillId="14" borderId="29" xfId="0" applyNumberFormat="1" applyFont="1" applyFill="1" applyBorder="1" applyAlignment="1">
      <alignment horizontal="left" vertical="center" indent="1"/>
    </xf>
    <xf numFmtId="165" fontId="8" fillId="14" borderId="30" xfId="0" applyNumberFormat="1" applyFont="1" applyFill="1" applyBorder="1" applyAlignment="1">
      <alignment horizontal="left" vertical="center" indent="1"/>
    </xf>
    <xf numFmtId="165" fontId="8" fillId="17" borderId="29" xfId="0" applyNumberFormat="1" applyFont="1" applyFill="1" applyBorder="1" applyAlignment="1">
      <alignment horizontal="left" vertical="center" indent="1"/>
    </xf>
    <xf numFmtId="0" fontId="8" fillId="0" borderId="31" xfId="0" applyFont="1" applyBorder="1" applyAlignment="1">
      <alignment horizontal="left" vertical="center" indent="1"/>
    </xf>
    <xf numFmtId="165" fontId="8" fillId="0" borderId="32" xfId="0" applyNumberFormat="1" applyFont="1" applyBorder="1" applyAlignment="1">
      <alignment horizontal="left" vertical="center" indent="1"/>
    </xf>
    <xf numFmtId="165" fontId="23" fillId="14" borderId="32" xfId="0" applyNumberFormat="1" applyFont="1" applyFill="1" applyBorder="1" applyAlignment="1">
      <alignment horizontal="left" vertical="center" indent="1"/>
    </xf>
    <xf numFmtId="0" fontId="8" fillId="11" borderId="31" xfId="0" applyFont="1" applyFill="1" applyBorder="1" applyAlignment="1">
      <alignment horizontal="left" vertical="center" indent="1"/>
    </xf>
    <xf numFmtId="165" fontId="8" fillId="11" borderId="32" xfId="0" applyNumberFormat="1" applyFont="1" applyFill="1" applyBorder="1" applyAlignment="1">
      <alignment horizontal="left" vertical="center" indent="1"/>
    </xf>
    <xf numFmtId="165" fontId="8" fillId="17" borderId="32" xfId="0" applyNumberFormat="1" applyFont="1" applyFill="1" applyBorder="1" applyAlignment="1">
      <alignment horizontal="left" vertical="center" indent="1"/>
    </xf>
    <xf numFmtId="165" fontId="8" fillId="0" borderId="32" xfId="0" applyNumberFormat="1" applyFont="1" applyBorder="1" applyAlignment="1">
      <alignment horizontal="left" vertical="center" indent="1"/>
    </xf>
    <xf numFmtId="164" fontId="8" fillId="0" borderId="31" xfId="0" applyNumberFormat="1" applyFont="1" applyBorder="1" applyAlignment="1">
      <alignment horizontal="left" vertical="center" indent="1"/>
    </xf>
    <xf numFmtId="164" fontId="8" fillId="11" borderId="31" xfId="0" applyNumberFormat="1" applyFont="1" applyFill="1" applyBorder="1" applyAlignment="1">
      <alignment horizontal="left" vertical="center" indent="1"/>
    </xf>
    <xf numFmtId="0" fontId="8" fillId="0" borderId="33" xfId="0" applyFont="1" applyBorder="1" applyAlignment="1">
      <alignment horizontal="left" vertical="center" indent="1"/>
    </xf>
    <xf numFmtId="165" fontId="8" fillId="0" borderId="34" xfId="0" applyNumberFormat="1" applyFont="1" applyBorder="1" applyAlignment="1">
      <alignment horizontal="left" vertical="center" indent="1"/>
    </xf>
    <xf numFmtId="0" fontId="8" fillId="11" borderId="33" xfId="0" applyFont="1" applyFill="1" applyBorder="1" applyAlignment="1">
      <alignment horizontal="left" vertical="center" indent="1"/>
    </xf>
    <xf numFmtId="165" fontId="8" fillId="11" borderId="34" xfId="0" applyNumberFormat="1" applyFont="1" applyFill="1" applyBorder="1" applyAlignment="1">
      <alignment horizontal="left" vertical="center" indent="1"/>
    </xf>
    <xf numFmtId="165" fontId="12" fillId="14" borderId="30" xfId="0" applyNumberFormat="1" applyFont="1" applyFill="1" applyBorder="1" applyAlignment="1">
      <alignment horizontal="left" vertical="center" indent="1"/>
    </xf>
    <xf numFmtId="165" fontId="8" fillId="17" borderId="34" xfId="0" applyNumberFormat="1" applyFont="1" applyFill="1" applyBorder="1" applyAlignment="1">
      <alignment horizontal="left" vertical="center" indent="1"/>
    </xf>
    <xf numFmtId="0" fontId="8" fillId="8" borderId="26" xfId="0" applyFont="1" applyFill="1" applyBorder="1"/>
    <xf numFmtId="0" fontId="22" fillId="14" borderId="8" xfId="0" applyFont="1" applyFill="1" applyBorder="1" applyAlignment="1">
      <alignment horizontal="left" indent="1"/>
    </xf>
    <xf numFmtId="165" fontId="22" fillId="14" borderId="9" xfId="0" applyNumberFormat="1" applyFont="1" applyFill="1" applyBorder="1" applyAlignment="1">
      <alignment horizontal="left" vertical="center" indent="1"/>
    </xf>
    <xf numFmtId="165" fontId="22" fillId="14" borderId="10" xfId="0" applyNumberFormat="1" applyFont="1" applyFill="1" applyBorder="1" applyAlignment="1">
      <alignment horizontal="left" vertical="center" indent="1"/>
    </xf>
    <xf numFmtId="0" fontId="22" fillId="8" borderId="0" xfId="0" applyFont="1" applyFill="1"/>
    <xf numFmtId="0" fontId="41" fillId="3" borderId="0" xfId="0" applyFont="1" applyFill="1"/>
    <xf numFmtId="0" fontId="12" fillId="3" borderId="0" xfId="0" applyFont="1" applyFill="1"/>
    <xf numFmtId="0" fontId="16" fillId="6" borderId="0" xfId="6" applyFont="1">
      <alignment horizontal="center"/>
    </xf>
    <xf numFmtId="0" fontId="37" fillId="0" borderId="0" xfId="0" applyFont="1" applyAlignment="1">
      <alignment wrapText="1"/>
    </xf>
    <xf numFmtId="0" fontId="16" fillId="7" borderId="0" xfId="7" applyFont="1">
      <alignment horizontal="center"/>
    </xf>
    <xf numFmtId="0" fontId="22" fillId="2" borderId="0" xfId="8" applyFont="1">
      <alignment horizontal="center"/>
    </xf>
    <xf numFmtId="0" fontId="22" fillId="4" borderId="0" xfId="0" applyFont="1" applyFill="1" applyAlignment="1">
      <alignment horizontal="center"/>
    </xf>
    <xf numFmtId="0" fontId="23" fillId="0" borderId="0" xfId="9" applyFont="1" applyFill="1" applyAlignment="1">
      <alignment horizontal="left"/>
    </xf>
    <xf numFmtId="0" fontId="42" fillId="0" borderId="0" xfId="0" applyFont="1" applyAlignment="1">
      <alignment horizontal="center"/>
    </xf>
    <xf numFmtId="0" fontId="12" fillId="0" borderId="26" xfId="0" applyFont="1" applyBorder="1"/>
    <xf numFmtId="0" fontId="41" fillId="0" borderId="26" xfId="0" applyFont="1" applyBorder="1" applyAlignment="1">
      <alignment vertical="center" wrapText="1"/>
    </xf>
    <xf numFmtId="0" fontId="34" fillId="18" borderId="26" xfId="0" applyFont="1" applyFill="1" applyBorder="1" applyAlignment="1">
      <alignment textRotation="90"/>
    </xf>
    <xf numFmtId="0" fontId="22" fillId="0" borderId="26" xfId="0" applyFont="1" applyBorder="1" applyAlignment="1">
      <alignment horizontal="center" textRotation="90" wrapText="1"/>
    </xf>
    <xf numFmtId="0" fontId="12" fillId="0" borderId="26" xfId="0" applyFont="1" applyBorder="1"/>
    <xf numFmtId="0" fontId="8" fillId="0" borderId="26" xfId="0" applyFont="1" applyBorder="1"/>
    <xf numFmtId="0" fontId="23" fillId="4" borderId="26" xfId="9" applyFont="1" applyBorder="1">
      <alignment horizontal="center"/>
    </xf>
    <xf numFmtId="0" fontId="8" fillId="0" borderId="26" xfId="0" applyFont="1" applyBorder="1"/>
    <xf numFmtId="0" fontId="22" fillId="0" borderId="26" xfId="0" applyFont="1" applyBorder="1" applyAlignment="1">
      <alignment horizontal="center"/>
    </xf>
    <xf numFmtId="0" fontId="16" fillId="6" borderId="1" xfId="6" applyFont="1" applyBorder="1">
      <alignment horizontal="center"/>
    </xf>
    <xf numFmtId="0" fontId="37" fillId="0" borderId="11" xfId="0" applyFont="1" applyBorder="1" applyAlignment="1">
      <alignment wrapText="1"/>
    </xf>
    <xf numFmtId="0" fontId="12" fillId="0" borderId="26" xfId="0" applyFont="1" applyBorder="1"/>
    <xf numFmtId="0" fontId="43" fillId="0" borderId="0" xfId="0" applyFont="1"/>
    <xf numFmtId="0" fontId="16" fillId="7" borderId="12" xfId="7" applyFont="1" applyBorder="1">
      <alignment horizontal="center"/>
    </xf>
    <xf numFmtId="0" fontId="16" fillId="0" borderId="0" xfId="0" applyFont="1"/>
    <xf numFmtId="0" fontId="22" fillId="2" borderId="12" xfId="8" applyFont="1" applyBorder="1">
      <alignment horizontal="center"/>
    </xf>
    <xf numFmtId="0" fontId="44" fillId="0" borderId="0" xfId="0" applyFont="1"/>
    <xf numFmtId="0" fontId="22" fillId="4" borderId="3" xfId="0" applyFont="1" applyFill="1" applyBorder="1" applyAlignment="1">
      <alignment horizontal="center"/>
    </xf>
    <xf numFmtId="0" fontId="23" fillId="0" borderId="14" xfId="9" applyFont="1" applyFill="1" applyBorder="1" applyAlignment="1">
      <alignment horizontal="left"/>
    </xf>
    <xf numFmtId="0" fontId="22" fillId="9" borderId="0" xfId="0" applyFont="1" applyFill="1"/>
    <xf numFmtId="0" fontId="12" fillId="8" borderId="0" xfId="0" applyFont="1" applyFill="1" applyAlignment="1">
      <alignment vertical="center"/>
    </xf>
    <xf numFmtId="0" fontId="22" fillId="0" borderId="26" xfId="0" applyFont="1" applyBorder="1" applyAlignment="1">
      <alignment horizontal="center" vertical="center"/>
    </xf>
    <xf numFmtId="0" fontId="22" fillId="0" borderId="1" xfId="0" applyFont="1" applyBorder="1" applyAlignment="1">
      <alignment vertical="center"/>
    </xf>
    <xf numFmtId="0" fontId="12" fillId="0" borderId="2" xfId="0" applyFont="1" applyBorder="1" applyAlignment="1">
      <alignment vertical="center"/>
    </xf>
    <xf numFmtId="0" fontId="12" fillId="8" borderId="12" xfId="0" applyFont="1" applyFill="1" applyBorder="1" applyAlignment="1">
      <alignment vertical="center"/>
    </xf>
    <xf numFmtId="0" fontId="12" fillId="8" borderId="0" xfId="0" applyFont="1" applyFill="1" applyAlignment="1">
      <alignment horizontal="center" vertical="center"/>
    </xf>
    <xf numFmtId="0" fontId="12" fillId="0" borderId="0" xfId="0" applyFont="1" applyAlignment="1">
      <alignment vertical="center"/>
    </xf>
    <xf numFmtId="0" fontId="0" fillId="0" borderId="0" xfId="0" applyAlignment="1">
      <alignment vertical="center"/>
    </xf>
    <xf numFmtId="168" fontId="23" fillId="15" borderId="26" xfId="0" applyNumberFormat="1" applyFont="1" applyFill="1" applyBorder="1" applyAlignment="1">
      <alignment horizontal="center"/>
    </xf>
    <xf numFmtId="0" fontId="22" fillId="15" borderId="26" xfId="0" applyFont="1" applyFill="1" applyBorder="1" applyAlignment="1">
      <alignment horizontal="center"/>
    </xf>
    <xf numFmtId="0" fontId="8" fillId="0" borderId="26" xfId="0" applyFont="1" applyBorder="1" applyAlignment="1">
      <alignment wrapText="1"/>
    </xf>
    <xf numFmtId="0" fontId="23" fillId="15" borderId="26" xfId="0" applyFont="1" applyFill="1" applyBorder="1" applyAlignment="1">
      <alignment horizontal="center" vertical="center"/>
    </xf>
    <xf numFmtId="0" fontId="12" fillId="8" borderId="12" xfId="0" applyFont="1" applyFill="1" applyBorder="1"/>
    <xf numFmtId="0" fontId="0" fillId="8" borderId="12" xfId="0" applyFont="1" applyFill="1" applyBorder="1" applyAlignment="1">
      <alignment horizontal="center" vertical="center" wrapText="1"/>
    </xf>
    <xf numFmtId="0" fontId="12" fillId="0" borderId="26" xfId="0" applyFont="1" applyBorder="1" applyAlignment="1">
      <alignment horizontal="center"/>
    </xf>
    <xf numFmtId="0" fontId="16" fillId="19" borderId="1" xfId="0" applyFont="1" applyFill="1" applyBorder="1" applyAlignment="1">
      <alignment horizontal="center"/>
    </xf>
    <xf numFmtId="0" fontId="16" fillId="19" borderId="11" xfId="0" applyFont="1" applyFill="1" applyBorder="1"/>
    <xf numFmtId="0" fontId="16" fillId="19" borderId="11" xfId="0" applyFont="1" applyFill="1" applyBorder="1" applyAlignment="1">
      <alignment horizontal="center"/>
    </xf>
    <xf numFmtId="0" fontId="16" fillId="19" borderId="2" xfId="0" applyFont="1" applyFill="1" applyBorder="1"/>
    <xf numFmtId="0" fontId="12" fillId="0" borderId="35" xfId="0" applyFont="1" applyBorder="1" applyAlignment="1">
      <alignment horizontal="center"/>
    </xf>
    <xf numFmtId="0" fontId="8" fillId="0" borderId="36" xfId="0" applyFont="1" applyBorder="1" applyAlignment="1">
      <alignment wrapText="1"/>
    </xf>
    <xf numFmtId="0" fontId="12" fillId="0" borderId="36" xfId="0" applyFont="1" applyBorder="1" applyAlignment="1">
      <alignment wrapText="1"/>
    </xf>
    <xf numFmtId="168" fontId="12" fillId="0" borderId="36" xfId="0" applyNumberFormat="1" applyFont="1" applyBorder="1" applyAlignment="1">
      <alignment horizontal="center" vertical="center"/>
    </xf>
    <xf numFmtId="0" fontId="12" fillId="0" borderId="36" xfId="0" applyFont="1" applyBorder="1" applyAlignment="1">
      <alignment horizontal="center" vertical="center"/>
    </xf>
    <xf numFmtId="0" fontId="22" fillId="9" borderId="36" xfId="0" applyFont="1" applyFill="1" applyBorder="1" applyAlignment="1">
      <alignment horizontal="center" vertical="center"/>
    </xf>
    <xf numFmtId="0" fontId="12" fillId="0" borderId="36" xfId="0" applyFont="1" applyBorder="1" applyAlignment="1">
      <alignment horizontal="center"/>
    </xf>
    <xf numFmtId="0" fontId="12" fillId="0" borderId="37" xfId="0" applyFont="1" applyBorder="1"/>
    <xf numFmtId="0" fontId="12" fillId="11" borderId="38" xfId="0" applyFont="1" applyFill="1" applyBorder="1" applyAlignment="1">
      <alignment horizontal="center"/>
    </xf>
    <xf numFmtId="0" fontId="8" fillId="11" borderId="39" xfId="0" applyFont="1" applyFill="1" applyBorder="1"/>
    <xf numFmtId="0" fontId="12" fillId="11" borderId="39" xfId="0" applyFont="1" applyFill="1" applyBorder="1"/>
    <xf numFmtId="168" fontId="12" fillId="11" borderId="36" xfId="0" applyNumberFormat="1" applyFont="1" applyFill="1" applyBorder="1" applyAlignment="1">
      <alignment horizontal="center" vertical="center"/>
    </xf>
    <xf numFmtId="0" fontId="12" fillId="11" borderId="36" xfId="0" applyFont="1" applyFill="1" applyBorder="1" applyAlignment="1">
      <alignment horizontal="center" vertical="center"/>
    </xf>
    <xf numFmtId="0" fontId="22" fillId="9" borderId="39" xfId="0" applyFont="1" applyFill="1" applyBorder="1" applyAlignment="1">
      <alignment horizontal="center" vertical="center"/>
    </xf>
    <xf numFmtId="0" fontId="12" fillId="11" borderId="36" xfId="0" applyFont="1" applyFill="1" applyBorder="1" applyAlignment="1">
      <alignment horizontal="center"/>
    </xf>
    <xf numFmtId="0" fontId="12" fillId="11" borderId="40" xfId="0" applyFont="1" applyFill="1" applyBorder="1"/>
    <xf numFmtId="0" fontId="12" fillId="0" borderId="38" xfId="0" applyFont="1" applyBorder="1" applyAlignment="1">
      <alignment horizontal="center"/>
    </xf>
    <xf numFmtId="0" fontId="8" fillId="0" borderId="39" xfId="0" applyFont="1" applyBorder="1"/>
    <xf numFmtId="0" fontId="12" fillId="0" borderId="39" xfId="0" applyFont="1" applyBorder="1"/>
    <xf numFmtId="0" fontId="12" fillId="0" borderId="40" xfId="0" applyFont="1" applyBorder="1"/>
    <xf numFmtId="0" fontId="12" fillId="0" borderId="39" xfId="0" applyFont="1" applyBorder="1" applyAlignment="1">
      <alignment wrapText="1"/>
    </xf>
    <xf numFmtId="0" fontId="12" fillId="11" borderId="41" xfId="0" applyFont="1" applyFill="1" applyBorder="1" applyAlignment="1">
      <alignment horizontal="center"/>
    </xf>
    <xf numFmtId="0" fontId="8" fillId="11" borderId="42" xfId="0" applyFont="1" applyFill="1" applyBorder="1"/>
    <xf numFmtId="0" fontId="12" fillId="11" borderId="42" xfId="0" applyFont="1" applyFill="1" applyBorder="1"/>
    <xf numFmtId="0" fontId="12" fillId="11" borderId="42" xfId="0" applyFont="1" applyFill="1" applyBorder="1" applyAlignment="1">
      <alignment horizontal="center" vertical="center"/>
    </xf>
    <xf numFmtId="0" fontId="12" fillId="9" borderId="42" xfId="0" applyFont="1" applyFill="1" applyBorder="1" applyAlignment="1">
      <alignment horizontal="center" vertical="center"/>
    </xf>
    <xf numFmtId="0" fontId="12" fillId="11" borderId="43" xfId="0" applyFont="1" applyFill="1" applyBorder="1"/>
    <xf numFmtId="0" fontId="45" fillId="8" borderId="0" xfId="0" applyFont="1" applyFill="1"/>
    <xf numFmtId="0" fontId="46" fillId="0" borderId="0" xfId="0" applyFont="1"/>
    <xf numFmtId="0" fontId="8" fillId="15" borderId="0" xfId="0" applyFont="1" applyFill="1"/>
    <xf numFmtId="0" fontId="12" fillId="15" borderId="0" xfId="0" applyFont="1" applyFill="1"/>
    <xf numFmtId="0" fontId="33" fillId="15" borderId="0" xfId="0" applyFont="1" applyFill="1"/>
    <xf numFmtId="0" fontId="33" fillId="8" borderId="0" xfId="0" applyFont="1" applyFill="1"/>
    <xf numFmtId="0" fontId="32" fillId="8" borderId="0" xfId="0" applyFont="1" applyFill="1" applyAlignment="1">
      <alignment vertical="top"/>
    </xf>
    <xf numFmtId="0" fontId="34" fillId="8" borderId="0" xfId="0" applyFont="1" applyFill="1" applyAlignment="1">
      <alignment vertical="center"/>
    </xf>
    <xf numFmtId="0" fontId="34" fillId="8" borderId="0" xfId="0" applyFont="1" applyFill="1" applyAlignment="1">
      <alignment horizontal="center" vertical="center"/>
    </xf>
    <xf numFmtId="0" fontId="16" fillId="10" borderId="5" xfId="0" applyFont="1" applyFill="1" applyBorder="1" applyAlignment="1">
      <alignment vertical="center"/>
    </xf>
    <xf numFmtId="0" fontId="16" fillId="10" borderId="5" xfId="0" applyFont="1" applyFill="1" applyBorder="1" applyAlignment="1">
      <alignment horizontal="center" vertical="center"/>
    </xf>
    <xf numFmtId="0" fontId="22" fillId="8" borderId="0" xfId="0" applyFont="1" applyFill="1" applyAlignment="1">
      <alignment horizontal="right" vertical="center"/>
    </xf>
    <xf numFmtId="0" fontId="22" fillId="8" borderId="0" xfId="0" applyFont="1" applyFill="1" applyAlignment="1">
      <alignment vertical="center"/>
    </xf>
    <xf numFmtId="0" fontId="22" fillId="8" borderId="0" xfId="0" applyFont="1" applyFill="1" applyAlignment="1">
      <alignment horizontal="center" vertical="center"/>
    </xf>
    <xf numFmtId="0" fontId="22" fillId="8" borderId="0" xfId="0" applyFont="1" applyFill="1" applyAlignment="1">
      <alignment horizontal="center" vertical="center"/>
    </xf>
    <xf numFmtId="0" fontId="34" fillId="9" borderId="0" xfId="0" applyFont="1" applyFill="1" applyAlignment="1">
      <alignment vertical="center"/>
    </xf>
    <xf numFmtId="0" fontId="34" fillId="0" borderId="0" xfId="0" applyFont="1" applyAlignment="1">
      <alignment vertical="center"/>
    </xf>
    <xf numFmtId="0" fontId="47" fillId="0" borderId="0" xfId="0" applyFont="1"/>
    <xf numFmtId="0" fontId="8" fillId="8" borderId="0" xfId="0" applyFont="1" applyFill="1" applyAlignment="1">
      <alignment horizontal="center"/>
    </xf>
    <xf numFmtId="0" fontId="8" fillId="0" borderId="5" xfId="0" applyFont="1" applyBorder="1"/>
    <xf numFmtId="0" fontId="8" fillId="0" borderId="5" xfId="0" applyFont="1" applyBorder="1" applyAlignment="1">
      <alignment horizontal="center"/>
    </xf>
    <xf numFmtId="169" fontId="8" fillId="0" borderId="5" xfId="0" applyNumberFormat="1" applyFont="1" applyBorder="1" applyAlignment="1">
      <alignment horizontal="center"/>
    </xf>
    <xf numFmtId="0" fontId="8" fillId="8" borderId="0" xfId="0" applyFont="1" applyFill="1"/>
    <xf numFmtId="0" fontId="8" fillId="8" borderId="0" xfId="0" applyFont="1" applyFill="1" applyAlignment="1">
      <alignment horizontal="center"/>
    </xf>
    <xf numFmtId="0" fontId="0" fillId="0" borderId="0" xfId="0" applyFont="1"/>
    <xf numFmtId="0" fontId="8" fillId="11" borderId="5" xfId="0" applyFont="1" applyFill="1" applyBorder="1"/>
    <xf numFmtId="0" fontId="8" fillId="11" borderId="5" xfId="0" applyFont="1" applyFill="1" applyBorder="1" applyAlignment="1">
      <alignment horizontal="center"/>
    </xf>
    <xf numFmtId="169" fontId="8" fillId="11" borderId="5" xfId="0" applyNumberFormat="1" applyFont="1" applyFill="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23" fillId="8" borderId="8" xfId="0" applyFont="1" applyFill="1" applyBorder="1"/>
    <xf numFmtId="0" fontId="8" fillId="8" borderId="10" xfId="0" applyFont="1" applyFill="1" applyBorder="1"/>
    <xf numFmtId="0" fontId="8" fillId="8" borderId="10" xfId="0" applyFont="1" applyFill="1" applyBorder="1" applyAlignment="1">
      <alignment horizontal="center"/>
    </xf>
    <xf numFmtId="0" fontId="23" fillId="0" borderId="8" xfId="0" applyFont="1" applyBorder="1"/>
    <xf numFmtId="0" fontId="8" fillId="0" borderId="10" xfId="0" applyFont="1" applyBorder="1"/>
    <xf numFmtId="0" fontId="8" fillId="0" borderId="10" xfId="0" applyFont="1" applyBorder="1" applyAlignment="1">
      <alignment horizontal="center"/>
    </xf>
    <xf numFmtId="0" fontId="8" fillId="15" borderId="8" xfId="0" applyFont="1" applyFill="1" applyBorder="1" applyAlignment="1">
      <alignment horizontal="center"/>
    </xf>
    <xf numFmtId="0" fontId="8" fillId="0" borderId="8" xfId="0" applyFont="1" applyBorder="1"/>
    <xf numFmtId="0" fontId="8" fillId="15" borderId="10" xfId="0" applyFont="1" applyFill="1" applyBorder="1" applyAlignment="1">
      <alignment horizontal="center"/>
    </xf>
    <xf numFmtId="0" fontId="8" fillId="0" borderId="8" xfId="0" applyFont="1" applyBorder="1" applyAlignment="1">
      <alignment horizontal="right"/>
    </xf>
    <xf numFmtId="0" fontId="8" fillId="0" borderId="8" xfId="0" applyFont="1" applyBorder="1" applyAlignment="1">
      <alignment horizontal="center"/>
    </xf>
    <xf numFmtId="0" fontId="8" fillId="0" borderId="44" xfId="0" applyFont="1" applyBorder="1"/>
    <xf numFmtId="0" fontId="8" fillId="9" borderId="0" xfId="0" applyFont="1" applyFill="1" applyAlignment="1">
      <alignment horizontal="center"/>
    </xf>
    <xf numFmtId="0" fontId="23" fillId="8" borderId="0" xfId="0" applyFont="1" applyFill="1" applyAlignment="1">
      <alignment vertical="center"/>
    </xf>
    <xf numFmtId="0" fontId="23" fillId="0" borderId="44" xfId="0" applyFont="1" applyBorder="1" applyAlignment="1">
      <alignment vertical="center"/>
    </xf>
    <xf numFmtId="0" fontId="23" fillId="0" borderId="44" xfId="0" applyFont="1" applyBorder="1" applyAlignment="1">
      <alignment horizontal="center" vertical="center" wrapText="1"/>
    </xf>
    <xf numFmtId="0" fontId="23" fillId="0" borderId="44" xfId="0" applyFont="1" applyBorder="1" applyAlignment="1">
      <alignment horizontal="center" vertical="center"/>
    </xf>
    <xf numFmtId="0" fontId="23" fillId="9" borderId="26" xfId="0" applyFont="1" applyFill="1" applyBorder="1" applyAlignment="1">
      <alignment horizontal="center" vertical="center"/>
    </xf>
    <xf numFmtId="0" fontId="23" fillId="14" borderId="26" xfId="0" applyFont="1" applyFill="1" applyBorder="1" applyAlignment="1">
      <alignment vertical="center"/>
    </xf>
    <xf numFmtId="0" fontId="23" fillId="0" borderId="0" xfId="0" applyFont="1" applyAlignment="1">
      <alignment vertical="center"/>
    </xf>
    <xf numFmtId="0" fontId="8" fillId="0" borderId="44" xfId="0" applyFont="1" applyBorder="1" applyAlignment="1">
      <alignment horizontal="center"/>
    </xf>
    <xf numFmtId="4" fontId="8" fillId="9" borderId="0" xfId="0" applyNumberFormat="1" applyFont="1" applyFill="1" applyAlignment="1">
      <alignment horizontal="center"/>
    </xf>
    <xf numFmtId="164" fontId="8" fillId="0" borderId="44" xfId="0" applyNumberFormat="1" applyFont="1" applyBorder="1"/>
    <xf numFmtId="164" fontId="8" fillId="14" borderId="26" xfId="0" applyNumberFormat="1" applyFont="1" applyFill="1" applyBorder="1"/>
    <xf numFmtId="0" fontId="23" fillId="4" borderId="0" xfId="0" applyFont="1" applyFill="1"/>
    <xf numFmtId="0" fontId="24" fillId="0" borderId="1" xfId="0" applyFont="1" applyBorder="1"/>
    <xf numFmtId="0" fontId="24" fillId="0" borderId="11" xfId="0" applyFont="1" applyBorder="1"/>
    <xf numFmtId="0" fontId="24" fillId="4" borderId="2" xfId="0" applyFont="1" applyFill="1" applyBorder="1"/>
    <xf numFmtId="0" fontId="48" fillId="0" borderId="0" xfId="0" applyFont="1"/>
    <xf numFmtId="164" fontId="12" fillId="0" borderId="12" xfId="0" applyNumberFormat="1" applyFont="1" applyBorder="1"/>
    <xf numFmtId="164" fontId="12" fillId="0" borderId="0" xfId="0" applyNumberFormat="1" applyFont="1"/>
    <xf numFmtId="164" fontId="12" fillId="4" borderId="13" xfId="0" applyNumberFormat="1" applyFont="1" applyFill="1" applyBorder="1"/>
    <xf numFmtId="164" fontId="12" fillId="0" borderId="13" xfId="0" applyNumberFormat="1" applyFont="1" applyBorder="1"/>
    <xf numFmtId="0" fontId="12" fillId="0" borderId="12" xfId="0" applyFont="1" applyBorder="1"/>
    <xf numFmtId="0" fontId="24" fillId="0" borderId="0" xfId="0" applyFont="1"/>
    <xf numFmtId="0" fontId="24" fillId="0" borderId="13" xfId="0" applyFont="1" applyBorder="1"/>
    <xf numFmtId="0" fontId="24" fillId="0" borderId="12" xfId="0" applyFont="1" applyBorder="1"/>
    <xf numFmtId="0" fontId="12" fillId="0" borderId="13" xfId="0" applyFont="1" applyBorder="1"/>
    <xf numFmtId="0" fontId="24" fillId="0" borderId="3" xfId="0" applyFont="1" applyBorder="1"/>
    <xf numFmtId="0" fontId="12" fillId="0" borderId="14" xfId="0" applyFont="1" applyBorder="1"/>
    <xf numFmtId="0" fontId="12" fillId="0" borderId="4" xfId="0" applyFont="1" applyBorder="1"/>
    <xf numFmtId="3" fontId="12" fillId="0" borderId="0" xfId="0" applyNumberFormat="1" applyFont="1"/>
    <xf numFmtId="0" fontId="49" fillId="0" borderId="0" xfId="0" applyFont="1"/>
    <xf numFmtId="0" fontId="24" fillId="0" borderId="0" xfId="0" applyFont="1" applyAlignment="1">
      <alignment horizontal="center"/>
    </xf>
    <xf numFmtId="0" fontId="23" fillId="0" borderId="26" xfId="0" applyFont="1" applyBorder="1"/>
    <xf numFmtId="0" fontId="23" fillId="4" borderId="26" xfId="0" applyFont="1" applyFill="1" applyBorder="1"/>
    <xf numFmtId="0" fontId="23" fillId="22" borderId="26" xfId="0" applyFont="1" applyFill="1" applyBorder="1"/>
    <xf numFmtId="0" fontId="7" fillId="0" borderId="0" xfId="0" applyFont="1"/>
    <xf numFmtId="0" fontId="12" fillId="9" borderId="0" xfId="0" applyFont="1" applyFill="1" applyAlignment="1">
      <alignment horizontal="center"/>
    </xf>
    <xf numFmtId="2" fontId="12" fillId="22" borderId="0" xfId="0" applyNumberFormat="1" applyFont="1" applyFill="1" applyAlignment="1">
      <alignment horizontal="center"/>
    </xf>
    <xf numFmtId="1" fontId="12" fillId="9" borderId="0" xfId="0" applyNumberFormat="1" applyFont="1" applyFill="1" applyAlignment="1">
      <alignment horizontal="center"/>
    </xf>
    <xf numFmtId="168" fontId="12" fillId="9" borderId="0" xfId="0" applyNumberFormat="1" applyFont="1" applyFill="1" applyAlignment="1">
      <alignment horizontal="center"/>
    </xf>
    <xf numFmtId="0" fontId="12" fillId="22" borderId="0" xfId="0" applyFont="1" applyFill="1" applyAlignment="1">
      <alignment horizontal="center"/>
    </xf>
    <xf numFmtId="0" fontId="12" fillId="22" borderId="0" xfId="0" applyFont="1" applyFill="1"/>
    <xf numFmtId="0" fontId="12" fillId="0" borderId="0" xfId="0" applyFont="1"/>
    <xf numFmtId="1" fontId="12" fillId="0" borderId="0" xfId="0" applyNumberFormat="1" applyFont="1"/>
    <xf numFmtId="0" fontId="0" fillId="0" borderId="0" xfId="0" applyFont="1" applyAlignment="1">
      <alignment wrapText="1"/>
    </xf>
    <xf numFmtId="0" fontId="50" fillId="0" borderId="0" xfId="0" applyFont="1"/>
    <xf numFmtId="0" fontId="12" fillId="4" borderId="0" xfId="0" applyFont="1" applyFill="1" applyAlignment="1">
      <alignment horizontal="center"/>
    </xf>
    <xf numFmtId="0" fontId="12" fillId="4" borderId="0" xfId="0" applyFont="1" applyFill="1" applyAlignment="1">
      <alignment horizontal="right"/>
    </xf>
    <xf numFmtId="165" fontId="12" fillId="4" borderId="0" xfId="0" applyNumberFormat="1" applyFont="1" applyFill="1"/>
    <xf numFmtId="3" fontId="12" fillId="4" borderId="0" xfId="0" applyNumberFormat="1" applyFont="1" applyFill="1"/>
    <xf numFmtId="165" fontId="8" fillId="0" borderId="0" xfId="0" applyNumberFormat="1" applyFont="1"/>
    <xf numFmtId="165" fontId="23" fillId="0" borderId="0" xfId="0" applyNumberFormat="1" applyFont="1"/>
    <xf numFmtId="0" fontId="23" fillId="0" borderId="0" xfId="0" applyFont="1"/>
    <xf numFmtId="165" fontId="12" fillId="0" borderId="0" xfId="0" applyNumberFormat="1" applyFont="1"/>
    <xf numFmtId="3" fontId="12" fillId="0" borderId="0" xfId="0" applyNumberFormat="1" applyFont="1"/>
    <xf numFmtId="0" fontId="22" fillId="0" borderId="8" xfId="0" applyFont="1" applyBorder="1"/>
    <xf numFmtId="165" fontId="23" fillId="0" borderId="9" xfId="0" applyNumberFormat="1" applyFont="1" applyBorder="1"/>
    <xf numFmtId="165" fontId="23" fillId="0" borderId="10" xfId="0" applyNumberFormat="1" applyFont="1" applyBorder="1"/>
    <xf numFmtId="0" fontId="8" fillId="4" borderId="1" xfId="0" applyFont="1" applyFill="1" applyBorder="1"/>
    <xf numFmtId="0" fontId="8" fillId="4" borderId="11" xfId="0" applyFont="1" applyFill="1" applyBorder="1"/>
    <xf numFmtId="0" fontId="8" fillId="4" borderId="2" xfId="0" applyFont="1" applyFill="1" applyBorder="1"/>
    <xf numFmtId="0" fontId="23" fillId="4" borderId="12" xfId="0" applyFont="1" applyFill="1" applyBorder="1"/>
    <xf numFmtId="0" fontId="8" fillId="4" borderId="0" xfId="0" applyFont="1" applyFill="1"/>
    <xf numFmtId="0" fontId="8" fillId="4" borderId="13" xfId="0" applyFont="1" applyFill="1" applyBorder="1"/>
    <xf numFmtId="0" fontId="51" fillId="0" borderId="0" xfId="0" applyFont="1"/>
    <xf numFmtId="170" fontId="8" fillId="0" borderId="0" xfId="0" applyNumberFormat="1" applyFont="1"/>
    <xf numFmtId="0" fontId="8" fillId="4" borderId="12" xfId="0" applyFont="1" applyFill="1" applyBorder="1"/>
    <xf numFmtId="165" fontId="8" fillId="4" borderId="0" xfId="0" applyNumberFormat="1" applyFont="1" applyFill="1"/>
    <xf numFmtId="0" fontId="52" fillId="0" borderId="0" xfId="0" applyFont="1"/>
    <xf numFmtId="0" fontId="8" fillId="4" borderId="12" xfId="0" applyFont="1" applyFill="1" applyBorder="1"/>
    <xf numFmtId="0" fontId="8" fillId="4" borderId="3" xfId="0" applyFont="1" applyFill="1" applyBorder="1"/>
    <xf numFmtId="0" fontId="8" fillId="4" borderId="14" xfId="0" applyFont="1" applyFill="1" applyBorder="1"/>
    <xf numFmtId="0" fontId="8" fillId="4" borderId="4" xfId="0" applyFont="1" applyFill="1" applyBorder="1"/>
    <xf numFmtId="0" fontId="0" fillId="4" borderId="0" xfId="0" applyFont="1" applyFill="1"/>
    <xf numFmtId="0" fontId="23" fillId="4" borderId="26" xfId="0" applyFont="1" applyFill="1" applyBorder="1" applyAlignment="1">
      <alignment vertical="center"/>
    </xf>
    <xf numFmtId="0" fontId="23" fillId="0" borderId="26" xfId="0" applyFont="1" applyBorder="1" applyAlignment="1">
      <alignment horizontal="center" vertical="center"/>
    </xf>
    <xf numFmtId="0" fontId="12" fillId="9" borderId="0" xfId="0" applyFont="1" applyFill="1"/>
    <xf numFmtId="0" fontId="0" fillId="0" borderId="0" xfId="0" applyAlignment="1">
      <alignment horizontal="center"/>
    </xf>
    <xf numFmtId="0" fontId="53" fillId="10" borderId="0" xfId="0" applyFont="1" applyFill="1"/>
    <xf numFmtId="0" fontId="0" fillId="23" borderId="0" xfId="0" applyFont="1" applyFill="1" applyAlignment="1">
      <alignment wrapText="1"/>
    </xf>
    <xf numFmtId="0" fontId="12" fillId="24" borderId="0" xfId="0" applyFont="1" applyFill="1"/>
    <xf numFmtId="0" fontId="23" fillId="0" borderId="26" xfId="0" applyFont="1" applyFill="1" applyBorder="1"/>
    <xf numFmtId="14" fontId="12" fillId="9" borderId="0" xfId="0" applyNumberFormat="1" applyFont="1" applyFill="1"/>
    <xf numFmtId="0" fontId="12" fillId="0" borderId="0" xfId="0" applyFont="1" applyFill="1"/>
    <xf numFmtId="0" fontId="23" fillId="0" borderId="0" xfId="0" applyFont="1" applyFill="1" applyAlignment="1">
      <alignment horizontal="center"/>
    </xf>
    <xf numFmtId="0" fontId="12" fillId="0" borderId="0" xfId="0" applyFont="1" applyFill="1" applyAlignment="1">
      <alignment horizontal="center"/>
    </xf>
    <xf numFmtId="0" fontId="48" fillId="25" borderId="0" xfId="0" applyFont="1" applyFill="1"/>
    <xf numFmtId="0" fontId="23" fillId="26" borderId="26" xfId="0" applyFont="1" applyFill="1" applyBorder="1"/>
    <xf numFmtId="0" fontId="23" fillId="26" borderId="0" xfId="0" applyFont="1" applyFill="1" applyAlignment="1">
      <alignment horizontal="center"/>
    </xf>
    <xf numFmtId="0" fontId="12" fillId="26" borderId="0" xfId="0" applyFont="1" applyFill="1" applyAlignment="1">
      <alignment horizontal="center"/>
    </xf>
    <xf numFmtId="0" fontId="12" fillId="26" borderId="0" xfId="0" applyFont="1" applyFill="1"/>
    <xf numFmtId="0" fontId="8" fillId="0" borderId="0" xfId="0" applyNumberFormat="1" applyFont="1"/>
    <xf numFmtId="0" fontId="12" fillId="0" borderId="0" xfId="0" applyFont="1" applyProtection="1">
      <protection locked="0"/>
    </xf>
    <xf numFmtId="0" fontId="34" fillId="0" borderId="0" xfId="0" applyFont="1" applyProtection="1">
      <protection locked="0"/>
    </xf>
    <xf numFmtId="0" fontId="8" fillId="0" borderId="0" xfId="0" applyFont="1" applyProtection="1">
      <protection locked="0"/>
    </xf>
    <xf numFmtId="0" fontId="12" fillId="0" borderId="0" xfId="0" applyFont="1" applyAlignment="1" applyProtection="1">
      <alignment horizontal="left" vertical="center"/>
      <protection locked="0"/>
    </xf>
    <xf numFmtId="0" fontId="23" fillId="11" borderId="22" xfId="0" applyFont="1" applyFill="1" applyBorder="1" applyAlignment="1" applyProtection="1">
      <alignment vertical="center" wrapText="1"/>
      <protection locked="0"/>
    </xf>
    <xf numFmtId="0" fontId="23" fillId="11" borderId="23" xfId="0" applyFont="1" applyFill="1" applyBorder="1" applyAlignment="1" applyProtection="1">
      <alignment vertical="center" wrapText="1"/>
      <protection locked="0"/>
    </xf>
    <xf numFmtId="0" fontId="12" fillId="0" borderId="9" xfId="0" applyFont="1" applyBorder="1" applyProtection="1">
      <protection locked="0"/>
    </xf>
    <xf numFmtId="0" fontId="24" fillId="11" borderId="21" xfId="0" applyFont="1" applyFill="1" applyBorder="1" applyAlignment="1" applyProtection="1">
      <alignment vertical="center" wrapText="1"/>
      <protection locked="0"/>
    </xf>
    <xf numFmtId="0" fontId="23" fillId="11" borderId="21" xfId="0" applyFont="1" applyFill="1" applyBorder="1" applyAlignment="1" applyProtection="1">
      <alignment vertical="center" wrapText="1"/>
      <protection locked="0"/>
    </xf>
    <xf numFmtId="0" fontId="8" fillId="11" borderId="21" xfId="0" applyFont="1" applyFill="1" applyBorder="1" applyAlignment="1" applyProtection="1">
      <alignment vertical="center" wrapText="1"/>
      <protection locked="0"/>
    </xf>
    <xf numFmtId="166" fontId="8" fillId="13" borderId="21" xfId="0" applyNumberFormat="1" applyFont="1" applyFill="1" applyBorder="1" applyAlignment="1" applyProtection="1">
      <alignment vertical="center" wrapText="1"/>
      <protection locked="0"/>
    </xf>
    <xf numFmtId="166" fontId="8" fillId="0" borderId="21" xfId="0" applyNumberFormat="1" applyFont="1" applyBorder="1" applyAlignment="1" applyProtection="1">
      <alignment vertical="center" wrapText="1"/>
      <protection locked="0"/>
    </xf>
    <xf numFmtId="0" fontId="35" fillId="0" borderId="21" xfId="0" applyFont="1" applyBorder="1" applyAlignment="1" applyProtection="1">
      <alignment vertical="center" wrapText="1"/>
      <protection locked="0"/>
    </xf>
    <xf numFmtId="0" fontId="36" fillId="0" borderId="21" xfId="0" applyFont="1" applyBorder="1" applyAlignment="1" applyProtection="1">
      <alignment vertical="center" wrapText="1"/>
      <protection locked="0"/>
    </xf>
    <xf numFmtId="0" fontId="17" fillId="0" borderId="21" xfId="0" applyFont="1" applyBorder="1" applyAlignment="1" applyProtection="1">
      <alignment horizontal="left" vertical="center" wrapText="1"/>
      <protection locked="0"/>
    </xf>
    <xf numFmtId="0" fontId="8" fillId="11" borderId="0" xfId="0" applyFont="1" applyFill="1" applyProtection="1">
      <protection locked="0"/>
    </xf>
    <xf numFmtId="0" fontId="8" fillId="13" borderId="0" xfId="0" applyFont="1" applyFill="1" applyProtection="1">
      <protection locked="0"/>
    </xf>
    <xf numFmtId="2" fontId="12" fillId="0" borderId="0" xfId="0" applyNumberFormat="1" applyFont="1"/>
    <xf numFmtId="0" fontId="0" fillId="28" borderId="0" xfId="0" applyFill="1"/>
    <xf numFmtId="0" fontId="13" fillId="31" borderId="0" xfId="0" applyFont="1" applyFill="1" applyBorder="1"/>
    <xf numFmtId="0" fontId="12" fillId="31" borderId="0" xfId="0" applyFont="1" applyFill="1"/>
    <xf numFmtId="0" fontId="14" fillId="31" borderId="0" xfId="0" applyFont="1" applyFill="1"/>
    <xf numFmtId="0" fontId="15" fillId="31" borderId="0" xfId="0" applyFont="1" applyFill="1" applyAlignment="1">
      <alignment horizontal="center" vertical="center"/>
    </xf>
    <xf numFmtId="0" fontId="12" fillId="32" borderId="0" xfId="0" applyFont="1" applyFill="1"/>
    <xf numFmtId="0" fontId="0" fillId="32" borderId="0" xfId="0" applyFill="1"/>
    <xf numFmtId="0" fontId="12" fillId="31" borderId="0" xfId="0" applyFont="1" applyFill="1" applyProtection="1">
      <protection locked="0"/>
    </xf>
    <xf numFmtId="0" fontId="0" fillId="31" borderId="0" xfId="0" applyFill="1"/>
    <xf numFmtId="0" fontId="55" fillId="32" borderId="0" xfId="0" applyNumberFormat="1" applyFont="1" applyFill="1" applyAlignment="1" applyProtection="1">
      <alignment horizontal="left"/>
      <protection locked="0"/>
    </xf>
    <xf numFmtId="14" fontId="21" fillId="31" borderId="0" xfId="0" applyNumberFormat="1" applyFont="1" applyFill="1" applyProtection="1">
      <protection locked="0"/>
    </xf>
    <xf numFmtId="0" fontId="14" fillId="31" borderId="0" xfId="0" applyFont="1" applyFill="1" applyProtection="1">
      <protection locked="0"/>
    </xf>
    <xf numFmtId="0" fontId="14" fillId="32" borderId="0" xfId="0" applyFont="1" applyFill="1"/>
    <xf numFmtId="0" fontId="16" fillId="31" borderId="0" xfId="0" applyFont="1" applyFill="1"/>
    <xf numFmtId="0" fontId="12" fillId="31" borderId="0" xfId="0" applyFont="1" applyFill="1" applyBorder="1"/>
    <xf numFmtId="0" fontId="17" fillId="31" borderId="0" xfId="0" applyFont="1" applyFill="1"/>
    <xf numFmtId="0" fontId="18" fillId="33" borderId="0" xfId="0" applyFont="1" applyFill="1" applyProtection="1">
      <protection locked="0" hidden="1"/>
    </xf>
    <xf numFmtId="0" fontId="19" fillId="33" borderId="0" xfId="0" applyFont="1" applyFill="1" applyProtection="1">
      <protection locked="0" hidden="1"/>
    </xf>
    <xf numFmtId="0" fontId="12" fillId="32" borderId="0" xfId="0" applyFont="1" applyFill="1" applyProtection="1">
      <protection locked="0" hidden="1"/>
    </xf>
    <xf numFmtId="14" fontId="12" fillId="32" borderId="0" xfId="0" applyNumberFormat="1" applyFont="1" applyFill="1" applyProtection="1">
      <protection locked="0" hidden="1"/>
    </xf>
    <xf numFmtId="0" fontId="12" fillId="32" borderId="0" xfId="0" applyFont="1" applyFill="1" applyBorder="1" applyProtection="1">
      <protection locked="0" hidden="1"/>
    </xf>
    <xf numFmtId="0" fontId="21" fillId="32" borderId="0" xfId="0" applyFont="1" applyFill="1" applyBorder="1" applyProtection="1">
      <protection locked="0" hidden="1"/>
    </xf>
    <xf numFmtId="0" fontId="22" fillId="32" borderId="0" xfId="0" applyFont="1" applyFill="1" applyBorder="1" applyProtection="1">
      <protection locked="0" hidden="1"/>
    </xf>
    <xf numFmtId="0" fontId="0" fillId="32" borderId="0" xfId="0" applyFill="1" applyProtection="1">
      <protection locked="0" hidden="1"/>
    </xf>
    <xf numFmtId="0" fontId="24" fillId="32" borderId="0" xfId="0" applyFont="1" applyFill="1" applyBorder="1" applyProtection="1">
      <protection locked="0" hidden="1"/>
    </xf>
    <xf numFmtId="0" fontId="27" fillId="32" borderId="0" xfId="0" applyFont="1" applyFill="1" applyBorder="1" applyAlignment="1" applyProtection="1">
      <alignment horizontal="center"/>
      <protection locked="0" hidden="1"/>
    </xf>
    <xf numFmtId="0" fontId="23" fillId="32" borderId="0" xfId="0" applyFont="1" applyFill="1" applyBorder="1" applyAlignment="1" applyProtection="1">
      <alignment horizontal="center"/>
      <protection locked="0" hidden="1"/>
    </xf>
    <xf numFmtId="0" fontId="6" fillId="32" borderId="0" xfId="0" applyFont="1" applyFill="1" applyBorder="1" applyAlignment="1" applyProtection="1">
      <alignment horizontal="center"/>
      <protection locked="0" hidden="1"/>
    </xf>
    <xf numFmtId="0" fontId="25" fillId="32" borderId="0" xfId="0" applyFont="1" applyFill="1" applyBorder="1" applyAlignment="1" applyProtection="1">
      <alignment horizontal="center"/>
      <protection locked="0" hidden="1"/>
    </xf>
    <xf numFmtId="164" fontId="12" fillId="32" borderId="0" xfId="0" applyNumberFormat="1" applyFont="1" applyFill="1" applyBorder="1" applyProtection="1">
      <protection locked="0" hidden="1"/>
    </xf>
    <xf numFmtId="0" fontId="12" fillId="32" borderId="0" xfId="0" applyFont="1" applyFill="1" applyBorder="1" applyAlignment="1" applyProtection="1">
      <alignment horizontal="right"/>
      <protection locked="0" hidden="1"/>
    </xf>
    <xf numFmtId="0" fontId="12" fillId="32" borderId="0" xfId="0" applyFont="1" applyFill="1" applyAlignment="1" applyProtection="1">
      <protection locked="0" hidden="1"/>
    </xf>
    <xf numFmtId="0" fontId="18" fillId="32" borderId="0" xfId="0" applyFont="1" applyFill="1" applyProtection="1">
      <protection locked="0" hidden="1"/>
    </xf>
    <xf numFmtId="0" fontId="19" fillId="32" borderId="0" xfId="0" applyFont="1" applyFill="1" applyProtection="1">
      <protection locked="0" hidden="1"/>
    </xf>
    <xf numFmtId="0" fontId="19" fillId="31" borderId="0" xfId="0" applyFont="1" applyFill="1"/>
    <xf numFmtId="0" fontId="19" fillId="33" borderId="0" xfId="0" applyFont="1" applyFill="1"/>
    <xf numFmtId="0" fontId="12" fillId="32" borderId="0" xfId="0" applyFont="1" applyFill="1" applyAlignment="1" applyProtection="1">
      <alignment horizontal="center" vertical="center"/>
      <protection locked="0" hidden="1"/>
    </xf>
    <xf numFmtId="0" fontId="23" fillId="32" borderId="0" xfId="0" applyFont="1" applyFill="1" applyBorder="1" applyAlignment="1" applyProtection="1">
      <alignment vertical="center"/>
      <protection locked="0" hidden="1"/>
    </xf>
    <xf numFmtId="0" fontId="23" fillId="32" borderId="0" xfId="0" applyFont="1" applyFill="1" applyBorder="1" applyAlignment="1" applyProtection="1">
      <alignment horizontal="center" vertical="center"/>
      <protection locked="0" hidden="1"/>
    </xf>
    <xf numFmtId="0" fontId="57" fillId="34" borderId="0" xfId="0" applyFont="1" applyFill="1" applyBorder="1" applyAlignment="1">
      <alignment horizontal="center" vertical="center"/>
    </xf>
    <xf numFmtId="0" fontId="13" fillId="34" borderId="0" xfId="0" applyFont="1" applyFill="1" applyBorder="1"/>
    <xf numFmtId="0" fontId="12" fillId="34" borderId="0" xfId="0" applyFont="1" applyFill="1"/>
    <xf numFmtId="0" fontId="0" fillId="0" borderId="0" xfId="0" applyFill="1"/>
    <xf numFmtId="0" fontId="59" fillId="35" borderId="47" xfId="0" applyFont="1" applyFill="1" applyBorder="1" applyAlignment="1">
      <alignment horizontal="center" vertical="center"/>
    </xf>
    <xf numFmtId="0" fontId="25" fillId="35" borderId="47" xfId="0" applyFont="1" applyFill="1" applyBorder="1" applyAlignment="1">
      <alignment horizontal="center" vertical="center"/>
    </xf>
    <xf numFmtId="0" fontId="28" fillId="35" borderId="47" xfId="0" applyFont="1" applyFill="1" applyBorder="1" applyAlignment="1">
      <alignment horizontal="center" vertical="center"/>
    </xf>
    <xf numFmtId="0" fontId="28" fillId="35" borderId="48" xfId="0" applyFont="1" applyFill="1" applyBorder="1" applyAlignment="1">
      <alignment horizontal="center"/>
    </xf>
    <xf numFmtId="0" fontId="30" fillId="35" borderId="47" xfId="0" applyFont="1" applyFill="1" applyBorder="1" applyAlignment="1">
      <alignment horizontal="center" vertical="center"/>
    </xf>
    <xf numFmtId="0" fontId="25" fillId="35" borderId="48" xfId="0" applyFont="1" applyFill="1" applyBorder="1" applyAlignment="1">
      <alignment horizontal="center"/>
    </xf>
    <xf numFmtId="0" fontId="25" fillId="35" borderId="49" xfId="0" applyFont="1" applyFill="1" applyBorder="1" applyAlignment="1">
      <alignment horizontal="center" vertical="center"/>
    </xf>
    <xf numFmtId="0" fontId="60" fillId="35" borderId="50" xfId="0" applyFont="1" applyFill="1" applyBorder="1" applyAlignment="1">
      <alignment vertical="center"/>
    </xf>
    <xf numFmtId="0" fontId="26" fillId="35" borderId="50" xfId="0" applyFont="1" applyFill="1" applyBorder="1" applyAlignment="1">
      <alignment vertical="center"/>
    </xf>
    <xf numFmtId="0" fontId="29" fillId="35" borderId="50" xfId="0" applyFont="1" applyFill="1" applyBorder="1" applyAlignment="1">
      <alignment vertical="center"/>
    </xf>
    <xf numFmtId="0" fontId="60" fillId="35" borderId="51" xfId="0" applyFont="1" applyFill="1" applyBorder="1" applyAlignment="1">
      <alignment vertical="center"/>
    </xf>
    <xf numFmtId="0" fontId="26" fillId="35" borderId="51" xfId="0" applyFont="1" applyFill="1" applyBorder="1" applyAlignment="1">
      <alignment vertical="center"/>
    </xf>
    <xf numFmtId="0" fontId="26" fillId="35" borderId="52" xfId="0" applyFont="1" applyFill="1" applyBorder="1" applyAlignment="1">
      <alignment vertical="center"/>
    </xf>
    <xf numFmtId="0" fontId="62" fillId="23" borderId="45" xfId="0" applyFont="1" applyFill="1" applyBorder="1" applyAlignment="1" applyProtection="1">
      <alignment horizontal="left" vertical="center"/>
      <protection locked="0" hidden="1"/>
    </xf>
    <xf numFmtId="0" fontId="2" fillId="23" borderId="46" xfId="0" applyFont="1" applyFill="1" applyBorder="1" applyProtection="1">
      <protection locked="0" hidden="1"/>
    </xf>
    <xf numFmtId="0" fontId="61" fillId="0" borderId="0" xfId="0" applyFont="1" applyFill="1" applyBorder="1" applyProtection="1">
      <protection locked="0" hidden="1"/>
    </xf>
    <xf numFmtId="0" fontId="0" fillId="0" borderId="0" xfId="0" applyFill="1" applyBorder="1"/>
    <xf numFmtId="0" fontId="0" fillId="0" borderId="0" xfId="0" applyBorder="1"/>
    <xf numFmtId="0" fontId="59" fillId="0" borderId="0" xfId="0" applyFont="1" applyFill="1" applyBorder="1" applyAlignment="1">
      <alignment horizontal="center" vertical="center"/>
    </xf>
    <xf numFmtId="0" fontId="60" fillId="0" borderId="0" xfId="0" applyFont="1" applyFill="1" applyBorder="1"/>
    <xf numFmtId="0" fontId="25" fillId="0" borderId="0" xfId="0" applyFont="1" applyFill="1" applyBorder="1" applyAlignment="1">
      <alignment horizontal="center"/>
    </xf>
    <xf numFmtId="0" fontId="26" fillId="0" borderId="0" xfId="0" applyFont="1" applyFill="1" applyBorder="1"/>
    <xf numFmtId="0" fontId="28" fillId="0" borderId="0" xfId="0" applyFont="1" applyFill="1" applyBorder="1" applyAlignment="1">
      <alignment horizontal="center"/>
    </xf>
    <xf numFmtId="0" fontId="30" fillId="0" borderId="0" xfId="0" applyFont="1" applyFill="1" applyBorder="1" applyAlignment="1">
      <alignment horizontal="center"/>
    </xf>
    <xf numFmtId="0" fontId="25" fillId="0" borderId="0" xfId="0" applyFont="1" applyFill="1" applyBorder="1" applyAlignment="1">
      <alignment horizontal="center" vertical="center"/>
    </xf>
    <xf numFmtId="0" fontId="26" fillId="0" borderId="0" xfId="0" applyFont="1" applyFill="1" applyBorder="1" applyAlignment="1">
      <alignment vertical="center"/>
    </xf>
    <xf numFmtId="0" fontId="56" fillId="0" borderId="1" xfId="0" applyFont="1" applyFill="1" applyBorder="1" applyProtection="1">
      <protection locked="0" hidden="1"/>
    </xf>
    <xf numFmtId="0" fontId="19" fillId="0" borderId="11" xfId="0" applyFont="1" applyFill="1" applyBorder="1" applyProtection="1">
      <protection locked="0" hidden="1"/>
    </xf>
    <xf numFmtId="0" fontId="19" fillId="0" borderId="2" xfId="0" applyFont="1" applyFill="1" applyBorder="1" applyProtection="1">
      <protection locked="0" hidden="1"/>
    </xf>
    <xf numFmtId="0" fontId="17" fillId="0" borderId="1" xfId="0" applyFont="1" applyFill="1" applyBorder="1" applyProtection="1">
      <protection locked="0" hidden="1"/>
    </xf>
    <xf numFmtId="0" fontId="17" fillId="0" borderId="2" xfId="0" applyFont="1" applyFill="1" applyBorder="1" applyAlignment="1" applyProtection="1">
      <alignment horizontal="center"/>
      <protection locked="0" hidden="1"/>
    </xf>
    <xf numFmtId="0" fontId="17" fillId="0" borderId="3" xfId="0" applyFont="1" applyFill="1" applyBorder="1" applyProtection="1">
      <protection locked="0" hidden="1"/>
    </xf>
    <xf numFmtId="0" fontId="17" fillId="0" borderId="4" xfId="0" applyFont="1" applyFill="1" applyBorder="1" applyProtection="1">
      <protection locked="0" hidden="1"/>
    </xf>
    <xf numFmtId="0" fontId="8" fillId="0" borderId="6" xfId="0" applyFont="1" applyFill="1" applyBorder="1" applyProtection="1">
      <protection locked="0" hidden="1"/>
    </xf>
    <xf numFmtId="0" fontId="24" fillId="0" borderId="7" xfId="0" applyFont="1" applyFill="1" applyBorder="1" applyAlignment="1" applyProtection="1">
      <alignment horizontal="center"/>
      <protection locked="0"/>
    </xf>
    <xf numFmtId="0" fontId="16" fillId="0" borderId="1" xfId="0" applyFont="1" applyFill="1" applyBorder="1" applyAlignment="1" applyProtection="1">
      <alignment vertical="center"/>
      <protection locked="0" hidden="1"/>
    </xf>
    <xf numFmtId="0" fontId="19" fillId="0" borderId="11" xfId="0" applyFont="1" applyFill="1" applyBorder="1" applyAlignment="1" applyProtection="1">
      <alignment vertical="center"/>
      <protection locked="0" hidden="1"/>
    </xf>
    <xf numFmtId="0" fontId="22" fillId="0" borderId="12" xfId="0" applyFont="1" applyFill="1" applyBorder="1" applyAlignment="1" applyProtection="1">
      <alignment horizontal="center"/>
      <protection locked="0" hidden="1"/>
    </xf>
    <xf numFmtId="0" fontId="22" fillId="0" borderId="0" xfId="0" applyFont="1" applyFill="1" applyProtection="1">
      <protection locked="0" hidden="1"/>
    </xf>
    <xf numFmtId="0" fontId="8" fillId="0" borderId="13" xfId="0" applyFont="1" applyFill="1" applyBorder="1" applyProtection="1">
      <protection locked="0" hidden="1"/>
    </xf>
    <xf numFmtId="0" fontId="27" fillId="0" borderId="12" xfId="0" applyFont="1" applyFill="1" applyBorder="1" applyAlignment="1" applyProtection="1">
      <alignment horizontal="center"/>
      <protection locked="0" hidden="1"/>
    </xf>
    <xf numFmtId="0" fontId="8" fillId="0" borderId="0" xfId="0" applyFont="1" applyFill="1" applyProtection="1">
      <protection locked="0" hidden="1"/>
    </xf>
    <xf numFmtId="165" fontId="31" fillId="0" borderId="13" xfId="0" applyNumberFormat="1" applyFont="1" applyFill="1" applyBorder="1" applyProtection="1">
      <protection locked="0" hidden="1"/>
    </xf>
    <xf numFmtId="0" fontId="27" fillId="0" borderId="3" xfId="0" applyFont="1" applyFill="1" applyBorder="1" applyAlignment="1" applyProtection="1">
      <alignment horizontal="center"/>
      <protection locked="0" hidden="1"/>
    </xf>
    <xf numFmtId="0" fontId="8" fillId="0" borderId="14" xfId="0" applyFont="1" applyFill="1" applyBorder="1" applyProtection="1">
      <protection locked="0" hidden="1"/>
    </xf>
    <xf numFmtId="165" fontId="31" fillId="0" borderId="4" xfId="0" applyNumberFormat="1" applyFont="1" applyFill="1" applyBorder="1" applyProtection="1">
      <protection locked="0" hidden="1"/>
    </xf>
    <xf numFmtId="0" fontId="8" fillId="27" borderId="0" xfId="0" applyFont="1" applyFill="1"/>
    <xf numFmtId="0" fontId="8" fillId="30" borderId="0" xfId="0" applyFont="1" applyFill="1"/>
    <xf numFmtId="0" fontId="8" fillId="28" borderId="0" xfId="0" applyFont="1" applyFill="1"/>
    <xf numFmtId="0" fontId="9" fillId="29" borderId="0" xfId="0" applyFont="1" applyFill="1" applyAlignment="1">
      <alignment vertical="center"/>
    </xf>
    <xf numFmtId="0" fontId="10" fillId="29" borderId="0" xfId="0" applyFont="1" applyFill="1"/>
    <xf numFmtId="0" fontId="8" fillId="28" borderId="0" xfId="0" applyFont="1" applyFill="1" applyAlignment="1">
      <alignment vertical="center"/>
    </xf>
    <xf numFmtId="0" fontId="11" fillId="35" borderId="0" xfId="0" applyFont="1" applyFill="1" applyAlignment="1">
      <alignment vertical="center"/>
    </xf>
    <xf numFmtId="0" fontId="8" fillId="35" borderId="0" xfId="0" applyFont="1" applyFill="1"/>
    <xf numFmtId="0" fontId="34" fillId="35" borderId="0" xfId="0" applyFont="1" applyFill="1"/>
    <xf numFmtId="0" fontId="22" fillId="35" borderId="0" xfId="0" applyFont="1" applyFill="1"/>
    <xf numFmtId="0" fontId="18" fillId="0" borderId="1" xfId="0" applyFont="1" applyFill="1" applyBorder="1" applyAlignment="1" applyProtection="1">
      <alignment vertical="center"/>
      <protection locked="0" hidden="1"/>
    </xf>
    <xf numFmtId="0" fontId="16" fillId="0" borderId="3" xfId="0" applyFont="1" applyFill="1" applyBorder="1" applyProtection="1">
      <protection locked="0" hidden="1"/>
    </xf>
    <xf numFmtId="0" fontId="16" fillId="0" borderId="4" xfId="0" applyFont="1" applyFill="1" applyBorder="1" applyProtection="1">
      <protection locked="0" hidden="1"/>
    </xf>
    <xf numFmtId="0" fontId="12" fillId="0" borderId="15" xfId="0" applyFont="1" applyFill="1" applyBorder="1" applyAlignment="1" applyProtection="1">
      <alignment vertical="center"/>
      <protection locked="0" hidden="1"/>
    </xf>
    <xf numFmtId="0" fontId="12" fillId="0" borderId="16" xfId="0" applyFont="1" applyFill="1" applyBorder="1" applyAlignment="1" applyProtection="1">
      <alignment vertical="center"/>
      <protection locked="0" hidden="1"/>
    </xf>
    <xf numFmtId="0" fontId="12" fillId="0" borderId="17" xfId="0" applyFont="1" applyFill="1" applyBorder="1" applyAlignment="1" applyProtection="1">
      <alignment vertical="center"/>
      <protection locked="0" hidden="1"/>
    </xf>
    <xf numFmtId="0" fontId="12" fillId="0" borderId="18" xfId="0" applyFont="1" applyFill="1" applyBorder="1" applyAlignment="1" applyProtection="1">
      <alignment vertical="center"/>
      <protection locked="0" hidden="1"/>
    </xf>
    <xf numFmtId="0" fontId="12" fillId="0" borderId="19" xfId="0" applyFont="1" applyFill="1" applyBorder="1" applyAlignment="1" applyProtection="1">
      <alignment vertical="center"/>
      <protection locked="0" hidden="1"/>
    </xf>
    <xf numFmtId="0" fontId="12" fillId="0" borderId="20" xfId="0" applyFont="1" applyFill="1" applyBorder="1" applyAlignment="1" applyProtection="1">
      <alignment vertical="center"/>
      <protection locked="0" hidden="1"/>
    </xf>
    <xf numFmtId="171" fontId="12" fillId="4" borderId="0" xfId="10" applyNumberFormat="1" applyFont="1" applyFill="1" applyAlignment="1">
      <alignment horizontal="center"/>
    </xf>
    <xf numFmtId="0" fontId="61" fillId="0" borderId="0" xfId="0" applyFont="1" applyFill="1" applyBorder="1" applyAlignment="1" applyProtection="1">
      <alignment horizontal="left"/>
      <protection locked="0" hidden="1"/>
    </xf>
    <xf numFmtId="0" fontId="61" fillId="0" borderId="0" xfId="0" applyFont="1" applyFill="1" applyBorder="1" applyAlignment="1" applyProtection="1">
      <protection locked="0" hidden="1"/>
    </xf>
    <xf numFmtId="0" fontId="61" fillId="0" borderId="0" xfId="0" applyFont="1" applyFill="1" applyBorder="1" applyAlignment="1" applyProtection="1">
      <alignment horizontal="center"/>
      <protection locked="0" hidden="1"/>
    </xf>
    <xf numFmtId="0" fontId="8" fillId="0" borderId="0" xfId="0" applyFont="1" applyFill="1" applyBorder="1" applyProtection="1">
      <protection locked="0" hidden="1"/>
    </xf>
    <xf numFmtId="164" fontId="8" fillId="0" borderId="0" xfId="0" applyNumberFormat="1" applyFont="1" applyFill="1" applyBorder="1" applyAlignment="1" applyProtection="1">
      <alignment horizontal="center" vertical="center"/>
      <protection locked="0" hidden="1"/>
    </xf>
    <xf numFmtId="0" fontId="8" fillId="0" borderId="0" xfId="0" applyFont="1" applyFill="1" applyBorder="1" applyAlignment="1" applyProtection="1">
      <alignment horizontal="center"/>
      <protection locked="0" hidden="1"/>
    </xf>
    <xf numFmtId="0" fontId="62" fillId="0" borderId="45" xfId="0" applyFont="1" applyFill="1" applyBorder="1" applyAlignment="1" applyProtection="1">
      <alignment horizontal="left" vertical="center"/>
      <protection locked="0" hidden="1"/>
    </xf>
    <xf numFmtId="0" fontId="2" fillId="0" borderId="46" xfId="0" applyFont="1" applyFill="1" applyBorder="1" applyProtection="1">
      <protection locked="0" hidden="1"/>
    </xf>
    <xf numFmtId="0" fontId="59" fillId="0" borderId="47" xfId="0" applyFont="1" applyFill="1" applyBorder="1" applyAlignment="1">
      <alignment horizontal="center" vertical="center"/>
    </xf>
    <xf numFmtId="0" fontId="60" fillId="0" borderId="50" xfId="0" applyFont="1" applyFill="1" applyBorder="1" applyAlignment="1">
      <alignment vertical="center"/>
    </xf>
    <xf numFmtId="0" fontId="25" fillId="0" borderId="47" xfId="0" applyFont="1" applyFill="1" applyBorder="1" applyAlignment="1">
      <alignment horizontal="center" vertical="center"/>
    </xf>
    <xf numFmtId="0" fontId="26" fillId="0" borderId="50" xfId="0" applyFont="1" applyFill="1" applyBorder="1" applyAlignment="1">
      <alignment vertical="center"/>
    </xf>
    <xf numFmtId="0" fontId="28" fillId="0" borderId="47" xfId="0" applyFont="1" applyFill="1" applyBorder="1" applyAlignment="1">
      <alignment horizontal="center" vertical="center"/>
    </xf>
    <xf numFmtId="0" fontId="29" fillId="0" borderId="50" xfId="0" applyFont="1" applyFill="1" applyBorder="1" applyAlignment="1">
      <alignment vertical="center"/>
    </xf>
    <xf numFmtId="0" fontId="28" fillId="0" borderId="48" xfId="0" applyFont="1" applyFill="1" applyBorder="1" applyAlignment="1">
      <alignment horizontal="center"/>
    </xf>
    <xf numFmtId="0" fontId="60" fillId="0" borderId="51" xfId="0" applyFont="1" applyFill="1" applyBorder="1" applyAlignment="1">
      <alignment vertical="center"/>
    </xf>
    <xf numFmtId="0" fontId="30" fillId="0" borderId="47" xfId="0" applyFont="1" applyFill="1" applyBorder="1" applyAlignment="1">
      <alignment horizontal="center" vertical="center"/>
    </xf>
    <xf numFmtId="0" fontId="25" fillId="0" borderId="48" xfId="0" applyFont="1" applyFill="1" applyBorder="1" applyAlignment="1">
      <alignment horizontal="center"/>
    </xf>
    <xf numFmtId="0" fontId="26" fillId="0" borderId="51" xfId="0" applyFont="1" applyFill="1" applyBorder="1" applyAlignment="1">
      <alignment vertical="center"/>
    </xf>
    <xf numFmtId="0" fontId="25" fillId="0" borderId="49" xfId="0" applyFont="1" applyFill="1" applyBorder="1" applyAlignment="1">
      <alignment horizontal="center" vertical="center"/>
    </xf>
    <xf numFmtId="0" fontId="26" fillId="0" borderId="52" xfId="0" applyFont="1" applyFill="1" applyBorder="1" applyAlignment="1">
      <alignment vertical="center"/>
    </xf>
    <xf numFmtId="0" fontId="56" fillId="0" borderId="1" xfId="0" applyFont="1" applyFill="1" applyBorder="1" applyAlignment="1" applyProtection="1">
      <alignment vertical="center"/>
      <protection locked="0" hidden="1"/>
    </xf>
    <xf numFmtId="0" fontId="12" fillId="28" borderId="0" xfId="0" applyFont="1" applyFill="1" applyProtection="1">
      <protection locked="0" hidden="1"/>
    </xf>
    <xf numFmtId="0" fontId="12" fillId="27" borderId="0" xfId="0" applyFont="1" applyFill="1"/>
    <xf numFmtId="0" fontId="13" fillId="27" borderId="0" xfId="0" applyFont="1" applyFill="1" applyBorder="1"/>
    <xf numFmtId="0" fontId="8" fillId="28" borderId="0" xfId="0" applyFont="1" applyFill="1" applyBorder="1" applyProtection="1">
      <protection locked="0" hidden="1"/>
    </xf>
    <xf numFmtId="0" fontId="8" fillId="28" borderId="0" xfId="0" applyFont="1" applyFill="1" applyBorder="1" applyAlignment="1" applyProtection="1">
      <alignment horizontal="center"/>
      <protection locked="0" hidden="1"/>
    </xf>
    <xf numFmtId="164" fontId="12" fillId="28" borderId="0" xfId="0" applyNumberFormat="1" applyFont="1" applyFill="1" applyProtection="1">
      <protection locked="0" hidden="1"/>
    </xf>
    <xf numFmtId="0" fontId="12" fillId="28" borderId="0" xfId="0" applyFont="1" applyFill="1"/>
    <xf numFmtId="0" fontId="14" fillId="31" borderId="0" xfId="0" applyFont="1" applyFill="1" applyAlignment="1" applyProtection="1">
      <alignment horizontal="center" vertical="center"/>
      <protection locked="0"/>
    </xf>
    <xf numFmtId="0" fontId="45" fillId="32" borderId="0" xfId="0" applyFont="1" applyFill="1" applyAlignment="1" applyProtection="1">
      <alignment horizontal="center" vertical="center"/>
      <protection locked="0"/>
    </xf>
    <xf numFmtId="0" fontId="58" fillId="31" borderId="0" xfId="0" applyFont="1" applyFill="1" applyAlignment="1" applyProtection="1">
      <alignment horizontal="center"/>
      <protection locked="0"/>
    </xf>
    <xf numFmtId="0" fontId="16" fillId="10" borderId="21" xfId="0" applyFont="1" applyFill="1" applyBorder="1" applyAlignment="1" applyProtection="1">
      <alignment horizontal="left" vertical="center" wrapText="1"/>
      <protection locked="0"/>
    </xf>
    <xf numFmtId="0" fontId="23" fillId="11" borderId="21" xfId="0" applyFont="1" applyFill="1" applyBorder="1" applyAlignment="1" applyProtection="1">
      <alignment vertical="center" wrapText="1"/>
      <protection locked="0"/>
    </xf>
    <xf numFmtId="0" fontId="23" fillId="11" borderId="21" xfId="0" applyFont="1" applyFill="1" applyBorder="1" applyAlignment="1" applyProtection="1">
      <alignment horizontal="left" vertical="center" wrapText="1"/>
      <protection locked="0"/>
    </xf>
    <xf numFmtId="0" fontId="24" fillId="11" borderId="21" xfId="0" applyFont="1" applyFill="1" applyBorder="1" applyAlignment="1" applyProtection="1">
      <alignment horizontal="left" vertical="top" wrapText="1"/>
      <protection locked="0"/>
    </xf>
    <xf numFmtId="0" fontId="8" fillId="0" borderId="21" xfId="0" applyFont="1" applyBorder="1" applyAlignment="1" applyProtection="1">
      <alignment vertical="center" wrapText="1"/>
      <protection locked="0"/>
    </xf>
    <xf numFmtId="0" fontId="38" fillId="8" borderId="0" xfId="0" applyFont="1" applyFill="1" applyAlignment="1">
      <alignment horizontal="center" vertical="center"/>
    </xf>
    <xf numFmtId="0" fontId="39" fillId="12" borderId="27" xfId="0" applyFont="1" applyFill="1" applyBorder="1" applyAlignment="1">
      <alignment horizontal="center" vertical="center"/>
    </xf>
    <xf numFmtId="0" fontId="40" fillId="16" borderId="0" xfId="0" applyFont="1" applyFill="1" applyAlignment="1">
      <alignment horizontal="center" vertical="center"/>
    </xf>
    <xf numFmtId="0" fontId="22" fillId="0" borderId="26" xfId="0" applyFont="1" applyBorder="1" applyAlignment="1">
      <alignment horizontal="center" vertical="center"/>
    </xf>
    <xf numFmtId="0" fontId="23" fillId="18" borderId="44" xfId="0" applyFont="1" applyFill="1" applyBorder="1" applyAlignment="1">
      <alignment horizontal="center" vertical="center"/>
    </xf>
    <xf numFmtId="0" fontId="8" fillId="20" borderId="44" xfId="0" applyFont="1" applyFill="1" applyBorder="1" applyAlignment="1">
      <alignment horizontal="center" vertical="center"/>
    </xf>
    <xf numFmtId="0" fontId="8" fillId="21" borderId="44" xfId="0" applyFont="1" applyFill="1" applyBorder="1" applyAlignment="1">
      <alignment horizontal="center" vertical="center"/>
    </xf>
    <xf numFmtId="0" fontId="21" fillId="0" borderId="0" xfId="0" applyFont="1" applyAlignment="1">
      <alignment horizontal="center" vertical="center"/>
    </xf>
  </cellXfs>
  <cellStyles count="11">
    <cellStyle name="Accountable" xfId="7" xr:uid="{00000000-0005-0000-0000-000000000000}"/>
    <cellStyle name="Consulted" xfId="8" xr:uid="{00000000-0005-0000-0000-000001000000}"/>
    <cellStyle name="Gelb" xfId="4" xr:uid="{00000000-0005-0000-0000-000002000000}"/>
    <cellStyle name="grün" xfId="2" xr:uid="{00000000-0005-0000-0000-000003000000}"/>
    <cellStyle name="Informed" xfId="9" xr:uid="{00000000-0005-0000-0000-000004000000}"/>
    <cellStyle name="Komma" xfId="10" builtinId="3"/>
    <cellStyle name="Prozent" xfId="1" builtinId="5"/>
    <cellStyle name="Responsible" xfId="6" xr:uid="{00000000-0005-0000-0000-000006000000}"/>
    <cellStyle name="Rot" xfId="5" xr:uid="{00000000-0005-0000-0000-000007000000}"/>
    <cellStyle name="Standard" xfId="0" builtinId="0"/>
    <cellStyle name="Weiß" xfId="3" xr:uid="{00000000-0005-0000-0000-000009000000}"/>
  </cellStyles>
  <dxfs count="26">
    <dxf>
      <font>
        <b val="0"/>
        <i val="0"/>
        <sz val="10"/>
        <color rgb="FF006600"/>
        <name val="Calibri"/>
      </font>
      <fill>
        <patternFill>
          <bgColor rgb="FFCCFFCC"/>
        </patternFill>
      </fill>
    </dxf>
    <dxf>
      <font>
        <b/>
        <i val="0"/>
        <sz val="10"/>
        <color rgb="FFFFFFFF"/>
        <name val="Calibri"/>
      </font>
      <fill>
        <patternFill>
          <bgColor rgb="FFCC0000"/>
        </patternFill>
      </fill>
    </dxf>
    <dxf>
      <font>
        <b/>
        <sz val="12"/>
        <color rgb="FF000000"/>
        <name val="Calibri"/>
      </font>
      <fill>
        <patternFill>
          <bgColor rgb="FFFFFF00"/>
        </patternFill>
      </fill>
      <alignment horizontal="center" vertical="bottom" textRotation="0" wrapText="0" indent="0" shrinkToFit="0"/>
    </dxf>
    <dxf>
      <font>
        <b/>
        <sz val="14"/>
        <color rgb="FF000000"/>
        <name val="Calibri"/>
      </font>
      <fill>
        <patternFill>
          <bgColor rgb="FF2CEE0E"/>
        </patternFill>
      </fill>
      <alignment horizontal="center" vertical="bottom" textRotation="0" wrapText="0" indent="0" shrinkToFit="0"/>
    </dxf>
    <dxf>
      <font>
        <b/>
        <sz val="14"/>
        <color rgb="FFFFFFFF"/>
        <name val="Calibri"/>
      </font>
      <fill>
        <patternFill>
          <bgColor rgb="FFFC5C00"/>
        </patternFill>
      </fill>
      <alignment horizontal="center" vertical="bottom" textRotation="0" wrapText="0" indent="0" shrinkToFit="0"/>
    </dxf>
    <dxf>
      <font>
        <b/>
        <sz val="14"/>
        <color rgb="FFFFFFFF"/>
        <name val="Calibri"/>
      </font>
      <fill>
        <patternFill>
          <bgColor rgb="FF63BBEE"/>
        </patternFill>
      </fill>
      <alignment horizontal="center" vertical="bottom" textRotation="0" wrapText="0" indent="0" shrinkToFit="0"/>
    </dxf>
    <dxf>
      <font>
        <b val="0"/>
        <i val="0"/>
        <sz val="10"/>
        <color rgb="FFCC0000"/>
        <name val="Calibri"/>
      </font>
      <fill>
        <patternFill>
          <bgColor rgb="FFFFCCCC"/>
        </patternFill>
      </fill>
    </dxf>
    <dxf>
      <font>
        <b val="0"/>
        <i val="0"/>
        <sz val="10"/>
        <color rgb="FF006600"/>
        <name val="Calibri"/>
      </font>
      <fill>
        <patternFill>
          <bgColor rgb="FFCCFFCC"/>
        </patternFill>
      </fill>
    </dxf>
    <dxf>
      <font>
        <sz val="12"/>
        <color rgb="FFFFFFFF"/>
        <name val="Calibri"/>
      </font>
      <fill>
        <patternFill>
          <bgColor rgb="FFFFFFFF"/>
        </patternFill>
      </fill>
    </dxf>
    <dxf>
      <font>
        <b/>
        <sz val="12"/>
        <color rgb="FF000000"/>
        <name val="Calibri"/>
      </font>
      <fill>
        <patternFill>
          <bgColor rgb="FFFFFF00"/>
        </patternFill>
      </fill>
      <alignment horizontal="center" vertical="bottom" textRotation="0" wrapText="0" indent="0" shrinkToFit="0"/>
    </dxf>
    <dxf>
      <font>
        <b/>
        <sz val="14"/>
        <color rgb="FF000000"/>
        <name val="Calibri"/>
      </font>
      <fill>
        <patternFill>
          <bgColor rgb="FF2CEE0E"/>
        </patternFill>
      </fill>
      <alignment horizontal="center" vertical="bottom" textRotation="0" wrapText="0" indent="0" shrinkToFit="0"/>
    </dxf>
    <dxf>
      <font>
        <b/>
        <sz val="14"/>
        <color rgb="FFFFFFFF"/>
        <name val="Calibri"/>
      </font>
      <fill>
        <patternFill>
          <bgColor rgb="FFFC5C00"/>
        </patternFill>
      </fill>
      <alignment horizontal="center" vertical="bottom" textRotation="0" wrapText="0" indent="0" shrinkToFit="0"/>
    </dxf>
    <dxf>
      <font>
        <b/>
        <sz val="14"/>
        <color rgb="FFFFFFFF"/>
        <name val="Calibri"/>
      </font>
      <fill>
        <patternFill>
          <bgColor rgb="FF63BBEE"/>
        </patternFill>
      </fill>
      <alignment horizontal="center" vertical="bottom" textRotation="0" wrapText="0" indent="0" shrinkToFit="0"/>
    </dxf>
    <dxf>
      <font>
        <sz val="12"/>
        <color rgb="FFFF0000"/>
        <name val="Calibri"/>
      </font>
      <fill>
        <patternFill>
          <bgColor rgb="FFFF0000"/>
        </patternFill>
      </fill>
    </dxf>
    <dxf>
      <font>
        <sz val="12"/>
        <color rgb="FFFFFF00"/>
        <name val="Calibri"/>
      </font>
      <fill>
        <patternFill>
          <bgColor rgb="FFFFFF00"/>
        </patternFill>
      </fill>
    </dxf>
    <dxf>
      <font>
        <sz val="12"/>
        <color rgb="FF2CEE0E"/>
        <name val="Calibri"/>
      </font>
      <fill>
        <patternFill>
          <bgColor rgb="FF2CEE0E"/>
        </patternFill>
      </fill>
    </dxf>
    <dxf>
      <font>
        <b val="0"/>
        <i val="0"/>
        <strike val="0"/>
        <condense val="0"/>
        <extend val="0"/>
        <outline val="0"/>
        <shadow val="0"/>
        <u val="none"/>
        <vertAlign val="baseline"/>
        <sz val="12"/>
        <color rgb="FF000000"/>
        <name val="Arial"/>
        <family val="2"/>
        <scheme val="none"/>
      </font>
      <fill>
        <patternFill patternType="none">
          <fgColor indexed="64"/>
          <bgColor auto="1"/>
        </patternFill>
      </fill>
      <alignment horizontal="center" vertical="bottom" textRotation="0" wrapText="0" indent="0" justifyLastLine="0" shrinkToFit="0" readingOrder="0"/>
      <protection locked="0" hidden="1"/>
    </dxf>
    <dxf>
      <font>
        <b val="0"/>
        <i val="0"/>
        <strike val="0"/>
        <condense val="0"/>
        <extend val="0"/>
        <outline val="0"/>
        <shadow val="0"/>
        <u val="none"/>
        <vertAlign val="baseline"/>
        <sz val="12"/>
        <color rgb="FF000000"/>
        <name val="Arial"/>
        <family val="2"/>
        <scheme val="none"/>
      </font>
      <numFmt numFmtId="164" formatCode="dd/mm/yy"/>
      <fill>
        <patternFill patternType="none">
          <fgColor indexed="64"/>
          <bgColor auto="1"/>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2"/>
        <color rgb="FF000000"/>
        <name val="Arial"/>
        <family val="2"/>
        <scheme val="none"/>
      </font>
      <fill>
        <patternFill patternType="none">
          <fgColor indexed="64"/>
          <bgColor auto="1"/>
        </patternFill>
      </fill>
      <protection locked="0" hidden="1"/>
    </dxf>
    <dxf>
      <font>
        <strike val="0"/>
        <outline val="0"/>
        <shadow val="0"/>
        <u val="none"/>
        <vertAlign val="baseline"/>
        <sz val="12"/>
        <color rgb="FF000000"/>
        <name val="Arial"/>
        <family val="2"/>
        <scheme val="none"/>
      </font>
      <fill>
        <patternFill patternType="none">
          <fgColor indexed="64"/>
          <bgColor auto="1"/>
        </patternFill>
      </fill>
    </dxf>
    <dxf>
      <font>
        <strike val="0"/>
        <outline val="0"/>
        <shadow val="0"/>
        <u val="none"/>
        <vertAlign val="baseline"/>
        <sz val="14"/>
        <color auto="1"/>
        <name val="Arial"/>
        <family val="2"/>
        <scheme val="none"/>
      </font>
      <fill>
        <patternFill patternType="none">
          <fgColor indexed="64"/>
          <bgColor auto="1"/>
        </patternFill>
      </fill>
    </dxf>
    <dxf>
      <font>
        <b val="0"/>
        <i val="0"/>
        <strike val="0"/>
        <condense val="0"/>
        <extend val="0"/>
        <outline val="0"/>
        <shadow val="0"/>
        <u val="none"/>
        <vertAlign val="baseline"/>
        <sz val="12"/>
        <color rgb="FF000000"/>
        <name val="Arial"/>
        <family val="2"/>
        <scheme val="none"/>
      </font>
      <fill>
        <patternFill patternType="none">
          <fgColor indexed="64"/>
          <bgColor auto="1"/>
        </patternFill>
      </fill>
      <alignment horizontal="center" vertical="bottom" textRotation="0" wrapText="0" indent="0" justifyLastLine="0" shrinkToFit="0" readingOrder="0"/>
      <protection locked="0" hidden="1"/>
    </dxf>
    <dxf>
      <font>
        <b val="0"/>
        <i val="0"/>
        <strike val="0"/>
        <condense val="0"/>
        <extend val="0"/>
        <outline val="0"/>
        <shadow val="0"/>
        <u val="none"/>
        <vertAlign val="baseline"/>
        <sz val="12"/>
        <color rgb="FF000000"/>
        <name val="Arial"/>
        <family val="2"/>
        <scheme val="none"/>
      </font>
      <numFmt numFmtId="164" formatCode="dd/mm/yy"/>
      <fill>
        <patternFill patternType="none">
          <fgColor indexed="64"/>
          <bgColor auto="1"/>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2"/>
        <color rgb="FF000000"/>
        <name val="Arial"/>
        <family val="2"/>
        <scheme val="none"/>
      </font>
      <fill>
        <patternFill patternType="none">
          <fgColor indexed="64"/>
          <bgColor auto="1"/>
        </patternFill>
      </fill>
      <protection locked="0" hidden="1"/>
    </dxf>
    <dxf>
      <font>
        <strike val="0"/>
        <outline val="0"/>
        <shadow val="0"/>
        <u val="none"/>
        <vertAlign val="baseline"/>
        <sz val="12"/>
        <color rgb="FF000000"/>
        <name val="Arial"/>
        <family val="2"/>
        <scheme val="none"/>
      </font>
      <fill>
        <patternFill patternType="none">
          <fgColor indexed="64"/>
          <bgColor auto="1"/>
        </patternFill>
      </fill>
    </dxf>
    <dxf>
      <font>
        <strike val="0"/>
        <outline val="0"/>
        <shadow val="0"/>
        <u val="none"/>
        <vertAlign val="baseline"/>
        <sz val="14"/>
        <color auto="1"/>
        <name val="Arial"/>
        <family val="2"/>
        <scheme val="none"/>
      </font>
      <fill>
        <patternFill patternType="none">
          <fgColor indexed="64"/>
          <bgColor auto="1"/>
        </patternFill>
      </fill>
    </dxf>
  </dxfs>
  <tableStyles count="0" defaultTableStyle="TableStyleMedium2" defaultPivotStyle="PivotStyleLight16"/>
  <colors>
    <indexedColors>
      <rgbColor rgb="FF000000"/>
      <rgbColor rgb="FFFFFFFF"/>
      <rgbColor rgb="FFFF0000"/>
      <rgbColor rgb="FF2CEE0E"/>
      <rgbColor rgb="FF0000EE"/>
      <rgbColor rgb="FFFFFF00"/>
      <rgbColor rgb="FFFF00FF"/>
      <rgbColor rgb="FFAADCF7"/>
      <rgbColor rgb="FF7E0021"/>
      <rgbColor rgb="FF008000"/>
      <rgbColor rgb="FF000080"/>
      <rgbColor rgb="FFDDDDDD"/>
      <rgbColor rgb="FF800080"/>
      <rgbColor rgb="FF18A303"/>
      <rgbColor rgb="FFC0C0C0"/>
      <rgbColor rgb="FF808080"/>
      <rgbColor rgb="FF999999"/>
      <rgbColor rgb="FFFF420E"/>
      <rgbColor rgb="FFFFFFCC"/>
      <rgbColor rgb="FFDDEBF7"/>
      <rgbColor rgb="FF660066"/>
      <rgbColor rgb="FFFFA07A"/>
      <rgbColor rgb="FF1E90FF"/>
      <rgbColor rgb="FFD3D3D3"/>
      <rgbColor rgb="FF000080"/>
      <rgbColor rgb="FFFF00FF"/>
      <rgbColor rgb="FFCCF4C6"/>
      <rgbColor rgb="FFEEEEEE"/>
      <rgbColor rgb="FF800080"/>
      <rgbColor rgb="FFCC0000"/>
      <rgbColor rgb="FFFFD8CE"/>
      <rgbColor rgb="FF0000FF"/>
      <rgbColor rgb="FF00A0FC"/>
      <rgbColor rgb="FFE7EFF8"/>
      <rgbColor rgb="FFCCFFCC"/>
      <rgbColor rgb="FFF0E68C"/>
      <rgbColor rgb="FF83CAFF"/>
      <rgbColor rgb="FFFF99CC"/>
      <rgbColor rgb="FFB3B3B3"/>
      <rgbColor rgb="FFFFCCCC"/>
      <rgbColor rgb="FF3465A4"/>
      <rgbColor rgb="FF63BBEE"/>
      <rgbColor rgb="FFDCDCDC"/>
      <rgbColor rgb="FFFFD320"/>
      <rgbColor rgb="FFF09E6F"/>
      <rgbColor rgb="FFFC5C00"/>
      <rgbColor rgb="FF708090"/>
      <rgbColor rgb="FF969696"/>
      <rgbColor rgb="FF004586"/>
      <rgbColor rgb="FF579D1C"/>
      <rgbColor rgb="FF006600"/>
      <rgbColor rgb="FF314004"/>
      <rgbColor rgb="FFC9211E"/>
      <rgbColor rgb="FFF2CBF8"/>
      <rgbColor rgb="FFFFFFF0"/>
      <rgbColor rgb="FF333333"/>
      <rgbColor rgb="00003366"/>
      <rgbColor rgb="00339966"/>
      <rgbColor rgb="00003300"/>
      <rgbColor rgb="00333300"/>
      <rgbColor rgb="00993300"/>
      <rgbColor rgb="00993366"/>
      <rgbColor rgb="00333399"/>
      <rgbColor rgb="00333333"/>
    </indexedColors>
    <mruColors>
      <color rgb="FF577BC1"/>
      <color rgb="FF000957"/>
      <color rgb="FF344CB7"/>
      <color rgb="FFFFFFFF"/>
      <color rgb="FF000000"/>
      <color rgb="FF00FF00"/>
      <color rgb="FFE7EFF8"/>
      <color rgb="FF161D6F"/>
      <color rgb="FF0B2F9F"/>
      <color rgb="FF00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1"/>
  <c:style val="2"/>
  <c:chart>
    <c:title>
      <c:tx>
        <c:rich>
          <a:bodyPr/>
          <a:lstStyle/>
          <a:p>
            <a:pPr>
              <a:defRPr sz="2400" b="1">
                <a:solidFill>
                  <a:schemeClr val="bg1"/>
                </a:solidFill>
                <a:latin typeface="Arial" panose="020B0604020202020204" pitchFamily="34" charset="0"/>
                <a:cs typeface="Arial" panose="020B0604020202020204" pitchFamily="34" charset="0"/>
              </a:defRPr>
            </a:pPr>
            <a:r>
              <a:rPr lang="en-US" sz="2400" b="1">
                <a:solidFill>
                  <a:schemeClr val="bg1"/>
                </a:solidFill>
                <a:latin typeface="Arial" panose="020B0604020202020204" pitchFamily="34" charset="0"/>
                <a:cs typeface="Arial" panose="020B0604020202020204" pitchFamily="34" charset="0"/>
              </a:rPr>
              <a:t>Projektzeitraum in d</a:t>
            </a:r>
          </a:p>
        </c:rich>
      </c:tx>
      <c:layout>
        <c:manualLayout>
          <c:xMode val="edge"/>
          <c:yMode val="edge"/>
          <c:x val="0.12044692445972338"/>
          <c:y val="4.0137876916929638E-4"/>
        </c:manualLayout>
      </c:layout>
      <c:overlay val="0"/>
    </c:title>
    <c:autoTitleDeleted val="0"/>
    <c:plotArea>
      <c:layout>
        <c:manualLayout>
          <c:layoutTarget val="inner"/>
          <c:xMode val="edge"/>
          <c:yMode val="edge"/>
          <c:x val="0.18135370340179385"/>
          <c:y val="6.2928249848554066E-2"/>
          <c:w val="0.70557554479633089"/>
          <c:h val="0.89888322462098269"/>
        </c:manualLayout>
      </c:layout>
      <c:doughnutChart>
        <c:varyColors val="1"/>
        <c:ser>
          <c:idx val="0"/>
          <c:order val="0"/>
          <c:tx>
            <c:strRef>
              <c:f>Auswertung_Zeit!$D$14</c:f>
              <c:strCache>
                <c:ptCount val="1"/>
                <c:pt idx="0">
                  <c:v>Anteile</c:v>
                </c:pt>
              </c:strCache>
            </c:strRef>
          </c:tx>
          <c:spPr>
            <a:solidFill>
              <a:srgbClr val="004586"/>
            </a:solidFill>
            <a:ln w="0">
              <a:noFill/>
            </a:ln>
          </c:spPr>
          <c:dPt>
            <c:idx val="0"/>
            <c:bubble3D val="0"/>
            <c:spPr>
              <a:solidFill>
                <a:srgbClr val="FFFF00"/>
              </a:solidFill>
              <a:ln w="0">
                <a:noFill/>
              </a:ln>
            </c:spPr>
            <c:extLst>
              <c:ext xmlns:c16="http://schemas.microsoft.com/office/drawing/2014/chart" uri="{C3380CC4-5D6E-409C-BE32-E72D297353CC}">
                <c16:uniqueId val="{00000001-03A9-419F-AC8F-919D4CCC1D54}"/>
              </c:ext>
            </c:extLst>
          </c:dPt>
          <c:dPt>
            <c:idx val="1"/>
            <c:bubble3D val="0"/>
            <c:spPr>
              <a:solidFill>
                <a:schemeClr val="bg1">
                  <a:lumMod val="95000"/>
                </a:schemeClr>
              </a:solidFill>
              <a:ln w="0">
                <a:noFill/>
              </a:ln>
            </c:spPr>
            <c:extLst>
              <c:ext xmlns:c16="http://schemas.microsoft.com/office/drawing/2014/chart" uri="{C3380CC4-5D6E-409C-BE32-E72D297353CC}">
                <c16:uniqueId val="{00000003-03A9-419F-AC8F-919D4CCC1D54}"/>
              </c:ext>
            </c:extLst>
          </c:dPt>
          <c:dLbls>
            <c:spPr>
              <a:noFill/>
              <a:ln>
                <a:noFill/>
              </a:ln>
              <a:effectLst/>
            </c:spPr>
            <c:txPr>
              <a:bodyPr wrap="square" lIns="38100" tIns="19050" rIns="38100" bIns="19050" anchor="ctr">
                <a:spAutoFit/>
              </a:bodyPr>
              <a:lstStyle/>
              <a:p>
                <a:pPr>
                  <a:defRPr sz="2000" b="1">
                    <a:latin typeface="Arial" panose="020B0604020202020204" pitchFamily="34" charset="0"/>
                    <a:cs typeface="Arial" panose="020B0604020202020204" pitchFamily="34" charset="0"/>
                  </a:defRPr>
                </a:pPr>
                <a:endParaRPr lang="de-DE"/>
              </a:p>
            </c:txPr>
            <c:showLegendKey val="0"/>
            <c:showVal val="1"/>
            <c:showCatName val="0"/>
            <c:showSerName val="0"/>
            <c:showPercent val="0"/>
            <c:showBubbleSize val="0"/>
            <c:showLeaderLines val="1"/>
            <c:extLst>
              <c:ext xmlns:c15="http://schemas.microsoft.com/office/drawing/2012/chart" uri="{CE6537A1-D6FC-4f65-9D91-7224C49458BB}"/>
            </c:extLst>
          </c:dLbls>
          <c:cat>
            <c:strRef>
              <c:f>Auswertung_Zeit!$C$15:$C$16</c:f>
              <c:strCache>
                <c:ptCount val="2"/>
                <c:pt idx="0">
                  <c:v>verstrichen</c:v>
                </c:pt>
                <c:pt idx="1">
                  <c:v>verbleibt</c:v>
                </c:pt>
              </c:strCache>
            </c:strRef>
          </c:cat>
          <c:val>
            <c:numRef>
              <c:f>Auswertung_Zeit!$D$15:$D$16</c:f>
              <c:numCache>
                <c:formatCode>General</c:formatCode>
                <c:ptCount val="2"/>
                <c:pt idx="0">
                  <c:v>96</c:v>
                </c:pt>
                <c:pt idx="1">
                  <c:v>25</c:v>
                </c:pt>
              </c:numCache>
            </c:numRef>
          </c:val>
          <c:extLst>
            <c:ext xmlns:c16="http://schemas.microsoft.com/office/drawing/2014/chart" uri="{C3380CC4-5D6E-409C-BE32-E72D297353CC}">
              <c16:uniqueId val="{00000004-03A9-419F-AC8F-919D4CCC1D54}"/>
            </c:ext>
          </c:extLst>
        </c:ser>
        <c:ser>
          <c:idx val="1"/>
          <c:order val="1"/>
          <c:tx>
            <c:strRef>
              <c:f>Auswertung_Zeit!$E$14</c:f>
              <c:strCache>
                <c:ptCount val="1"/>
                <c:pt idx="0">
                  <c:v>Dauer</c:v>
                </c:pt>
              </c:strCache>
            </c:strRef>
          </c:tx>
          <c:spPr>
            <a:solidFill>
              <a:srgbClr val="FF420E"/>
            </a:solidFill>
            <a:ln w="0">
              <a:noFill/>
            </a:ln>
          </c:spPr>
          <c:dPt>
            <c:idx val="0"/>
            <c:bubble3D val="0"/>
            <c:spPr>
              <a:noFill/>
              <a:ln w="0">
                <a:noFill/>
              </a:ln>
            </c:spPr>
            <c:extLst>
              <c:ext xmlns:c16="http://schemas.microsoft.com/office/drawing/2014/chart" uri="{C3380CC4-5D6E-409C-BE32-E72D297353CC}">
                <c16:uniqueId val="{00000006-03A9-419F-AC8F-919D4CCC1D54}"/>
              </c:ext>
            </c:extLst>
          </c:dPt>
          <c:dPt>
            <c:idx val="1"/>
            <c:bubble3D val="0"/>
            <c:extLst>
              <c:ext xmlns:c16="http://schemas.microsoft.com/office/drawing/2014/chart" uri="{C3380CC4-5D6E-409C-BE32-E72D297353CC}">
                <c16:uniqueId val="{00000007-03A9-419F-AC8F-919D4CCC1D54}"/>
              </c:ext>
            </c:extLst>
          </c:dPt>
          <c:dLbls>
            <c:dLbl>
              <c:idx val="0"/>
              <c:layout>
                <c:manualLayout>
                  <c:x val="0.26109023720425295"/>
                  <c:y val="0.19516741567832682"/>
                </c:manualLayout>
              </c:layout>
              <c:spPr>
                <a:noFill/>
                <a:ln>
                  <a:noFill/>
                </a:ln>
                <a:effectLst/>
              </c:spPr>
              <c:txPr>
                <a:bodyPr wrap="square" lIns="38100" tIns="19050" rIns="38100" bIns="19050" anchor="ctr">
                  <a:spAutoFit/>
                </a:bodyPr>
                <a:lstStyle/>
                <a:p>
                  <a:pPr>
                    <a:defRPr sz="2800" b="1">
                      <a:solidFill>
                        <a:schemeClr val="bg1"/>
                      </a:solidFill>
                      <a:latin typeface="Arial" panose="020B0604020202020204" pitchFamily="34" charset="0"/>
                      <a:cs typeface="Arial" panose="020B0604020202020204" pitchFamily="34" charset="0"/>
                    </a:defRPr>
                  </a:pPr>
                  <a:endParaRPr lang="de-DE"/>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3A9-419F-AC8F-919D4CCC1D54}"/>
                </c:ext>
              </c:extLst>
            </c:dLbl>
            <c:dLbl>
              <c:idx val="1"/>
              <c:delete val="1"/>
              <c:extLst>
                <c:ext xmlns:c15="http://schemas.microsoft.com/office/drawing/2012/chart" uri="{CE6537A1-D6FC-4f65-9D91-7224C49458BB}"/>
                <c:ext xmlns:c16="http://schemas.microsoft.com/office/drawing/2014/chart" uri="{C3380CC4-5D6E-409C-BE32-E72D297353CC}">
                  <c16:uniqueId val="{00000007-03A9-419F-AC8F-919D4CCC1D54}"/>
                </c:ext>
              </c:extLst>
            </c:dLbl>
            <c:spPr>
              <a:noFill/>
              <a:ln>
                <a:noFill/>
              </a:ln>
              <a:effectLst/>
            </c:spPr>
            <c:txPr>
              <a:bodyPr wrap="square" lIns="38100" tIns="19050" rIns="38100" bIns="19050" anchor="ctr">
                <a:spAutoFit/>
              </a:bodyPr>
              <a:lstStyle/>
              <a:p>
                <a:pPr>
                  <a:defRPr sz="2800" b="1">
                    <a:latin typeface="Arial" panose="020B0604020202020204" pitchFamily="34" charset="0"/>
                    <a:cs typeface="Arial" panose="020B0604020202020204" pitchFamily="34" charset="0"/>
                  </a:defRPr>
                </a:pPr>
                <a:endParaRPr lang="de-DE"/>
              </a:p>
            </c:txPr>
            <c:showLegendKey val="0"/>
            <c:showVal val="1"/>
            <c:showCatName val="0"/>
            <c:showSerName val="0"/>
            <c:showPercent val="0"/>
            <c:showBubbleSize val="0"/>
            <c:showLeaderLines val="0"/>
            <c:extLst>
              <c:ext xmlns:c15="http://schemas.microsoft.com/office/drawing/2012/chart" uri="{CE6537A1-D6FC-4f65-9D91-7224C49458BB}"/>
            </c:extLst>
          </c:dLbls>
          <c:cat>
            <c:strRef>
              <c:f>Auswertung_Zeit!$C$15:$C$16</c:f>
              <c:strCache>
                <c:ptCount val="2"/>
                <c:pt idx="0">
                  <c:v>verstrichen</c:v>
                </c:pt>
                <c:pt idx="1">
                  <c:v>verbleibt</c:v>
                </c:pt>
              </c:strCache>
            </c:strRef>
          </c:cat>
          <c:val>
            <c:numRef>
              <c:f>Auswertung_Zeit!$E$15:$E$16</c:f>
              <c:numCache>
                <c:formatCode>General</c:formatCode>
                <c:ptCount val="2"/>
                <c:pt idx="0">
                  <c:v>121</c:v>
                </c:pt>
              </c:numCache>
            </c:numRef>
          </c:val>
          <c:extLst>
            <c:ext xmlns:c16="http://schemas.microsoft.com/office/drawing/2014/chart" uri="{C3380CC4-5D6E-409C-BE32-E72D297353CC}">
              <c16:uniqueId val="{00000008-03A9-419F-AC8F-919D4CCC1D54}"/>
            </c:ext>
          </c:extLst>
        </c:ser>
        <c:dLbls>
          <c:showLegendKey val="0"/>
          <c:showVal val="1"/>
          <c:showCatName val="0"/>
          <c:showSerName val="0"/>
          <c:showPercent val="0"/>
          <c:showBubbleSize val="0"/>
          <c:showLeaderLines val="1"/>
        </c:dLbls>
        <c:firstSliceAng val="120"/>
        <c:holeSize val="50"/>
      </c:doughnutChart>
      <c:spPr>
        <a:noFill/>
        <a:ln w="0">
          <a:noFill/>
        </a:ln>
      </c:spPr>
    </c:plotArea>
    <c:legend>
      <c:legendPos val="b"/>
      <c:overlay val="0"/>
      <c:spPr>
        <a:noFill/>
        <a:ln w="0">
          <a:noFill/>
        </a:ln>
      </c:spPr>
      <c:txPr>
        <a:bodyPr/>
        <a:lstStyle/>
        <a:p>
          <a:pPr>
            <a:defRPr sz="1800" b="1" strike="noStrike" spc="-1">
              <a:solidFill>
                <a:schemeClr val="bg1"/>
              </a:solidFill>
              <a:latin typeface="Arial"/>
            </a:defRPr>
          </a:pPr>
          <a:endParaRPr lang="de-DE"/>
        </a:p>
      </c:txPr>
    </c:legend>
    <c:plotVisOnly val="1"/>
    <c:dispBlanksAs val="zero"/>
    <c:showDLblsOverMax val="1"/>
  </c:chart>
  <c:spPr>
    <a:noFill/>
    <a:ln w="36000">
      <a:noFill/>
      <a:round/>
    </a:ln>
  </c:sp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Auswertung_Zeit!$O$21</c:f>
              <c:strCache>
                <c:ptCount val="1"/>
                <c:pt idx="0">
                  <c:v>Beginn</c:v>
                </c:pt>
              </c:strCache>
            </c:strRef>
          </c:tx>
          <c:spPr>
            <a:noFill/>
            <a:ln w="0">
              <a:noFill/>
            </a:ln>
          </c:spPr>
          <c:invertIfNegative val="0"/>
          <c:dLbls>
            <c:spPr>
              <a:noFill/>
              <a:ln>
                <a:noFill/>
              </a:ln>
              <a:effectLst/>
            </c:spPr>
            <c:txPr>
              <a:bodyPr wrap="none"/>
              <a:lstStyle/>
              <a:p>
                <a:pPr>
                  <a:defRPr sz="1000" b="0" strike="noStrike" spc="-1">
                    <a:latin typeface="Arial"/>
                  </a:defRPr>
                </a:pPr>
                <a:endParaRPr lang="de-D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Auswertung_Zeit!$N$22:$N$51</c:f>
              <c:strCache>
                <c:ptCount val="30"/>
                <c:pt idx="0">
                  <c:v>Budget eingereicht</c:v>
                </c:pt>
                <c:pt idx="1">
                  <c:v>behördl. Genehmigung</c:v>
                </c:pt>
                <c:pt idx="2">
                  <c:v>Auftrag Fp erteilt</c:v>
                </c:pt>
                <c:pt idx="3">
                  <c:v>Projektmeeting 1</c:v>
                </c:pt>
                <c:pt idx="4">
                  <c:v>Lieferzeit Fp </c:v>
                </c:pt>
                <c:pt idx="5">
                  <c:v>Auftrag Pumpe erteilt</c:v>
                </c:pt>
                <c:pt idx="6">
                  <c:v>Lieferzeit Pumpe</c:v>
                </c:pt>
                <c:pt idx="7">
                  <c:v>Schulungsplan</c:v>
                </c:pt>
                <c:pt idx="8">
                  <c:v>Angebot Einb. Steuerung</c:v>
                </c:pt>
                <c:pt idx="9">
                  <c:v>Aufstellplatz räumen</c:v>
                </c:pt>
                <c:pt idx="10">
                  <c:v>Rohrleitungsweg suchen</c:v>
                </c:pt>
                <c:pt idx="11">
                  <c:v>R+I erstellen</c:v>
                </c:pt>
                <c:pt idx="12">
                  <c:v>Anfahrschutz errichten</c:v>
                </c:pt>
                <c:pt idx="13">
                  <c:v>Materialauszug</c:v>
                </c:pt>
                <c:pt idx="14">
                  <c:v>Bodenbeschichtung prüfen</c:v>
                </c:pt>
                <c:pt idx="15">
                  <c:v>FP Sockel errichten</c:v>
                </c:pt>
                <c:pt idx="16">
                  <c:v>Schlammtransportwagen</c:v>
                </c:pt>
                <c:pt idx="17">
                  <c:v>lorem ipsum</c:v>
                </c:pt>
                <c:pt idx="18">
                  <c:v>lorem ipsum</c:v>
                </c:pt>
                <c:pt idx="19">
                  <c:v>lorem ipsum da</c:v>
                </c:pt>
                <c:pt idx="20">
                  <c:v>lorem ipsum dada</c:v>
                </c:pt>
                <c:pt idx="21">
                  <c:v>lorem ipsum du</c:v>
                </c:pt>
                <c:pt idx="22">
                  <c:v>lorem ipsumduda</c:v>
                </c:pt>
                <c:pt idx="23">
                  <c:v>lorem ipsum dadu</c:v>
                </c:pt>
                <c:pt idx="24">
                  <c:v> bla</c:v>
                </c:pt>
                <c:pt idx="25">
                  <c:v>blabla</c:v>
                </c:pt>
                <c:pt idx="26">
                  <c:v>lorem ipsum 1</c:v>
                </c:pt>
                <c:pt idx="27">
                  <c:v>lorem ipsum 2</c:v>
                </c:pt>
                <c:pt idx="28">
                  <c:v>lorem ipsum 3</c:v>
                </c:pt>
                <c:pt idx="29">
                  <c:v>lorem ipsum 4</c:v>
                </c:pt>
              </c:strCache>
            </c:strRef>
          </c:cat>
          <c:val>
            <c:numRef>
              <c:f>Auswertung_Zeit!$O$22:$O$51</c:f>
              <c:numCache>
                <c:formatCode>m/d/yyyy</c:formatCode>
                <c:ptCount val="30"/>
                <c:pt idx="0">
                  <c:v>45717</c:v>
                </c:pt>
                <c:pt idx="1">
                  <c:v>45738</c:v>
                </c:pt>
                <c:pt idx="2">
                  <c:v>45742</c:v>
                </c:pt>
                <c:pt idx="3">
                  <c:v>45748</c:v>
                </c:pt>
                <c:pt idx="4">
                  <c:v>45750</c:v>
                </c:pt>
                <c:pt idx="5">
                  <c:v>45751</c:v>
                </c:pt>
                <c:pt idx="6">
                  <c:v>45752</c:v>
                </c:pt>
                <c:pt idx="7">
                  <c:v>45765</c:v>
                </c:pt>
                <c:pt idx="8">
                  <c:v>45765</c:v>
                </c:pt>
                <c:pt idx="9">
                  <c:v>45765</c:v>
                </c:pt>
                <c:pt idx="10">
                  <c:v>45766</c:v>
                </c:pt>
                <c:pt idx="11">
                  <c:v>45769</c:v>
                </c:pt>
                <c:pt idx="12">
                  <c:v>45769</c:v>
                </c:pt>
                <c:pt idx="13">
                  <c:v>45772</c:v>
                </c:pt>
                <c:pt idx="14">
                  <c:v>45782</c:v>
                </c:pt>
                <c:pt idx="15">
                  <c:v>45789</c:v>
                </c:pt>
                <c:pt idx="16">
                  <c:v>45789</c:v>
                </c:pt>
                <c:pt idx="17">
                  <c:v>45809</c:v>
                </c:pt>
                <c:pt idx="18">
                  <c:v>45810</c:v>
                </c:pt>
                <c:pt idx="19">
                  <c:v>45811</c:v>
                </c:pt>
                <c:pt idx="20">
                  <c:v>45812</c:v>
                </c:pt>
                <c:pt idx="21">
                  <c:v>45813</c:v>
                </c:pt>
                <c:pt idx="22">
                  <c:v>45809</c:v>
                </c:pt>
                <c:pt idx="23">
                  <c:v>45809</c:v>
                </c:pt>
                <c:pt idx="24">
                  <c:v>45809</c:v>
                </c:pt>
                <c:pt idx="25">
                  <c:v>45809</c:v>
                </c:pt>
                <c:pt idx="26">
                  <c:v>45809</c:v>
                </c:pt>
                <c:pt idx="27">
                  <c:v>45809</c:v>
                </c:pt>
                <c:pt idx="28">
                  <c:v>45809</c:v>
                </c:pt>
                <c:pt idx="29">
                  <c:v>45809</c:v>
                </c:pt>
              </c:numCache>
            </c:numRef>
          </c:val>
          <c:extLst>
            <c:ext xmlns:c16="http://schemas.microsoft.com/office/drawing/2014/chart" uri="{C3380CC4-5D6E-409C-BE32-E72D297353CC}">
              <c16:uniqueId val="{00000000-75A7-4162-A888-A0308E84C245}"/>
            </c:ext>
          </c:extLst>
        </c:ser>
        <c:ser>
          <c:idx val="1"/>
          <c:order val="1"/>
          <c:tx>
            <c:strRef>
              <c:f>Auswertung_Zeit!$P$21</c:f>
              <c:strCache>
                <c:ptCount val="1"/>
                <c:pt idx="0">
                  <c:v>erledigt</c:v>
                </c:pt>
              </c:strCache>
            </c:strRef>
          </c:tx>
          <c:spPr>
            <a:solidFill>
              <a:srgbClr val="2CEE0E"/>
            </a:solidFill>
            <a:ln w="0">
              <a:noFill/>
            </a:ln>
          </c:spPr>
          <c:invertIfNegative val="0"/>
          <c:dLbls>
            <c:spPr>
              <a:noFill/>
              <a:ln>
                <a:noFill/>
              </a:ln>
              <a:effectLst/>
            </c:spPr>
            <c:txPr>
              <a:bodyPr wrap="none"/>
              <a:lstStyle/>
              <a:p>
                <a:pPr>
                  <a:defRPr sz="1000" b="0" strike="noStrike" spc="-1">
                    <a:latin typeface="Arial"/>
                  </a:defRPr>
                </a:pPr>
                <a:endParaRPr lang="de-D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Auswertung_Zeit!$N$22:$N$51</c:f>
              <c:strCache>
                <c:ptCount val="30"/>
                <c:pt idx="0">
                  <c:v>Budget eingereicht</c:v>
                </c:pt>
                <c:pt idx="1">
                  <c:v>behördl. Genehmigung</c:v>
                </c:pt>
                <c:pt idx="2">
                  <c:v>Auftrag Fp erteilt</c:v>
                </c:pt>
                <c:pt idx="3">
                  <c:v>Projektmeeting 1</c:v>
                </c:pt>
                <c:pt idx="4">
                  <c:v>Lieferzeit Fp </c:v>
                </c:pt>
                <c:pt idx="5">
                  <c:v>Auftrag Pumpe erteilt</c:v>
                </c:pt>
                <c:pt idx="6">
                  <c:v>Lieferzeit Pumpe</c:v>
                </c:pt>
                <c:pt idx="7">
                  <c:v>Schulungsplan</c:v>
                </c:pt>
                <c:pt idx="8">
                  <c:v>Angebot Einb. Steuerung</c:v>
                </c:pt>
                <c:pt idx="9">
                  <c:v>Aufstellplatz räumen</c:v>
                </c:pt>
                <c:pt idx="10">
                  <c:v>Rohrleitungsweg suchen</c:v>
                </c:pt>
                <c:pt idx="11">
                  <c:v>R+I erstellen</c:v>
                </c:pt>
                <c:pt idx="12">
                  <c:v>Anfahrschutz errichten</c:v>
                </c:pt>
                <c:pt idx="13">
                  <c:v>Materialauszug</c:v>
                </c:pt>
                <c:pt idx="14">
                  <c:v>Bodenbeschichtung prüfen</c:v>
                </c:pt>
                <c:pt idx="15">
                  <c:v>FP Sockel errichten</c:v>
                </c:pt>
                <c:pt idx="16">
                  <c:v>Schlammtransportwagen</c:v>
                </c:pt>
                <c:pt idx="17">
                  <c:v>lorem ipsum</c:v>
                </c:pt>
                <c:pt idx="18">
                  <c:v>lorem ipsum</c:v>
                </c:pt>
                <c:pt idx="19">
                  <c:v>lorem ipsum da</c:v>
                </c:pt>
                <c:pt idx="20">
                  <c:v>lorem ipsum dada</c:v>
                </c:pt>
                <c:pt idx="21">
                  <c:v>lorem ipsum du</c:v>
                </c:pt>
                <c:pt idx="22">
                  <c:v>lorem ipsumduda</c:v>
                </c:pt>
                <c:pt idx="23">
                  <c:v>lorem ipsum dadu</c:v>
                </c:pt>
                <c:pt idx="24">
                  <c:v> bla</c:v>
                </c:pt>
                <c:pt idx="25">
                  <c:v>blabla</c:v>
                </c:pt>
                <c:pt idx="26">
                  <c:v>lorem ipsum 1</c:v>
                </c:pt>
                <c:pt idx="27">
                  <c:v>lorem ipsum 2</c:v>
                </c:pt>
                <c:pt idx="28">
                  <c:v>lorem ipsum 3</c:v>
                </c:pt>
                <c:pt idx="29">
                  <c:v>lorem ipsum 4</c:v>
                </c:pt>
              </c:strCache>
            </c:strRef>
          </c:cat>
          <c:val>
            <c:numRef>
              <c:f>Auswertung_Zeit!$P$22:$P$51</c:f>
              <c:numCache>
                <c:formatCode>#,##0</c:formatCode>
                <c:ptCount val="30"/>
                <c:pt idx="0">
                  <c:v>21</c:v>
                </c:pt>
                <c:pt idx="1">
                  <c:v>20</c:v>
                </c:pt>
                <c:pt idx="2">
                  <c:v>8</c:v>
                </c:pt>
                <c:pt idx="3">
                  <c:v>0</c:v>
                </c:pt>
                <c:pt idx="4">
                  <c:v>27</c:v>
                </c:pt>
                <c:pt idx="5">
                  <c:v>1</c:v>
                </c:pt>
                <c:pt idx="6">
                  <c:v>8</c:v>
                </c:pt>
                <c:pt idx="7">
                  <c:v>2</c:v>
                </c:pt>
                <c:pt idx="8">
                  <c:v>6</c:v>
                </c:pt>
                <c:pt idx="9">
                  <c:v>24</c:v>
                </c:pt>
                <c:pt idx="10">
                  <c:v>3</c:v>
                </c:pt>
                <c:pt idx="11">
                  <c:v>0</c:v>
                </c:pt>
                <c:pt idx="12">
                  <c:v>1</c:v>
                </c:pt>
                <c:pt idx="13">
                  <c:v>5</c:v>
                </c:pt>
                <c:pt idx="14">
                  <c:v>1</c:v>
                </c:pt>
                <c:pt idx="15">
                  <c:v>0</c:v>
                </c:pt>
                <c:pt idx="16">
                  <c:v>1</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1-75A7-4162-A888-A0308E84C245}"/>
            </c:ext>
          </c:extLst>
        </c:ser>
        <c:ser>
          <c:idx val="2"/>
          <c:order val="2"/>
          <c:tx>
            <c:strRef>
              <c:f>Auswertung_Zeit!$Q$21</c:f>
              <c:strCache>
                <c:ptCount val="1"/>
                <c:pt idx="0">
                  <c:v>überfällig</c:v>
                </c:pt>
              </c:strCache>
            </c:strRef>
          </c:tx>
          <c:spPr>
            <a:solidFill>
              <a:srgbClr val="FF0000"/>
            </a:solidFill>
            <a:ln w="0">
              <a:noFill/>
            </a:ln>
          </c:spPr>
          <c:invertIfNegative val="0"/>
          <c:dLbls>
            <c:spPr>
              <a:noFill/>
              <a:ln>
                <a:noFill/>
              </a:ln>
              <a:effectLst/>
            </c:spPr>
            <c:txPr>
              <a:bodyPr wrap="none"/>
              <a:lstStyle/>
              <a:p>
                <a:pPr>
                  <a:defRPr sz="1000" b="0" strike="noStrike" spc="-1">
                    <a:latin typeface="Arial"/>
                  </a:defRPr>
                </a:pPr>
                <a:endParaRPr lang="de-D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Auswertung_Zeit!$N$22:$N$51</c:f>
              <c:strCache>
                <c:ptCount val="30"/>
                <c:pt idx="0">
                  <c:v>Budget eingereicht</c:v>
                </c:pt>
                <c:pt idx="1">
                  <c:v>behördl. Genehmigung</c:v>
                </c:pt>
                <c:pt idx="2">
                  <c:v>Auftrag Fp erteilt</c:v>
                </c:pt>
                <c:pt idx="3">
                  <c:v>Projektmeeting 1</c:v>
                </c:pt>
                <c:pt idx="4">
                  <c:v>Lieferzeit Fp </c:v>
                </c:pt>
                <c:pt idx="5">
                  <c:v>Auftrag Pumpe erteilt</c:v>
                </c:pt>
                <c:pt idx="6">
                  <c:v>Lieferzeit Pumpe</c:v>
                </c:pt>
                <c:pt idx="7">
                  <c:v>Schulungsplan</c:v>
                </c:pt>
                <c:pt idx="8">
                  <c:v>Angebot Einb. Steuerung</c:v>
                </c:pt>
                <c:pt idx="9">
                  <c:v>Aufstellplatz räumen</c:v>
                </c:pt>
                <c:pt idx="10">
                  <c:v>Rohrleitungsweg suchen</c:v>
                </c:pt>
                <c:pt idx="11">
                  <c:v>R+I erstellen</c:v>
                </c:pt>
                <c:pt idx="12">
                  <c:v>Anfahrschutz errichten</c:v>
                </c:pt>
                <c:pt idx="13">
                  <c:v>Materialauszug</c:v>
                </c:pt>
                <c:pt idx="14">
                  <c:v>Bodenbeschichtung prüfen</c:v>
                </c:pt>
                <c:pt idx="15">
                  <c:v>FP Sockel errichten</c:v>
                </c:pt>
                <c:pt idx="16">
                  <c:v>Schlammtransportwagen</c:v>
                </c:pt>
                <c:pt idx="17">
                  <c:v>lorem ipsum</c:v>
                </c:pt>
                <c:pt idx="18">
                  <c:v>lorem ipsum</c:v>
                </c:pt>
                <c:pt idx="19">
                  <c:v>lorem ipsum da</c:v>
                </c:pt>
                <c:pt idx="20">
                  <c:v>lorem ipsum dada</c:v>
                </c:pt>
                <c:pt idx="21">
                  <c:v>lorem ipsum du</c:v>
                </c:pt>
                <c:pt idx="22">
                  <c:v>lorem ipsumduda</c:v>
                </c:pt>
                <c:pt idx="23">
                  <c:v>lorem ipsum dadu</c:v>
                </c:pt>
                <c:pt idx="24">
                  <c:v> bla</c:v>
                </c:pt>
                <c:pt idx="25">
                  <c:v>blabla</c:v>
                </c:pt>
                <c:pt idx="26">
                  <c:v>lorem ipsum 1</c:v>
                </c:pt>
                <c:pt idx="27">
                  <c:v>lorem ipsum 2</c:v>
                </c:pt>
                <c:pt idx="28">
                  <c:v>lorem ipsum 3</c:v>
                </c:pt>
                <c:pt idx="29">
                  <c:v>lorem ipsum 4</c:v>
                </c:pt>
              </c:strCache>
            </c:strRef>
          </c:cat>
          <c:val>
            <c:numRef>
              <c:f>Auswertung_Zeit!$Q$22:$Q$51</c:f>
              <c:numCache>
                <c:formatCode>#,##0</c:formatCode>
                <c:ptCount val="30"/>
                <c:pt idx="0">
                  <c:v>0</c:v>
                </c:pt>
                <c:pt idx="1">
                  <c:v>45</c:v>
                </c:pt>
                <c:pt idx="2">
                  <c:v>0</c:v>
                </c:pt>
                <c:pt idx="3">
                  <c:v>0</c:v>
                </c:pt>
                <c:pt idx="4">
                  <c:v>15</c:v>
                </c:pt>
                <c:pt idx="5">
                  <c:v>0</c:v>
                </c:pt>
                <c:pt idx="6">
                  <c:v>7</c:v>
                </c:pt>
                <c:pt idx="7">
                  <c:v>10</c:v>
                </c:pt>
                <c:pt idx="8">
                  <c:v>18</c:v>
                </c:pt>
                <c:pt idx="9">
                  <c:v>0</c:v>
                </c:pt>
                <c:pt idx="10">
                  <c:v>7</c:v>
                </c:pt>
                <c:pt idx="11">
                  <c:v>8</c:v>
                </c:pt>
                <c:pt idx="12">
                  <c:v>12</c:v>
                </c:pt>
                <c:pt idx="13">
                  <c:v>7</c:v>
                </c:pt>
                <c:pt idx="14">
                  <c:v>3</c:v>
                </c:pt>
                <c:pt idx="15">
                  <c:v>7</c:v>
                </c:pt>
                <c:pt idx="16">
                  <c:v>6</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75A7-4162-A888-A0308E84C245}"/>
            </c:ext>
          </c:extLst>
        </c:ser>
        <c:ser>
          <c:idx val="3"/>
          <c:order val="3"/>
          <c:tx>
            <c:strRef>
              <c:f>Auswertung_Zeit!$R$21</c:f>
              <c:strCache>
                <c:ptCount val="1"/>
                <c:pt idx="0">
                  <c:v>Rest</c:v>
                </c:pt>
              </c:strCache>
            </c:strRef>
          </c:tx>
          <c:spPr>
            <a:solidFill>
              <a:srgbClr val="DDDDDD"/>
            </a:solidFill>
            <a:ln w="0">
              <a:noFill/>
            </a:ln>
          </c:spPr>
          <c:invertIfNegative val="0"/>
          <c:dLbls>
            <c:spPr>
              <a:noFill/>
              <a:ln>
                <a:noFill/>
              </a:ln>
              <a:effectLst/>
            </c:spPr>
            <c:txPr>
              <a:bodyPr wrap="none"/>
              <a:lstStyle/>
              <a:p>
                <a:pPr>
                  <a:defRPr sz="1000" b="0" strike="noStrike" spc="-1">
                    <a:latin typeface="Arial"/>
                  </a:defRPr>
                </a:pPr>
                <a:endParaRPr lang="de-D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Auswertung_Zeit!$N$22:$N$51</c:f>
              <c:strCache>
                <c:ptCount val="30"/>
                <c:pt idx="0">
                  <c:v>Budget eingereicht</c:v>
                </c:pt>
                <c:pt idx="1">
                  <c:v>behördl. Genehmigung</c:v>
                </c:pt>
                <c:pt idx="2">
                  <c:v>Auftrag Fp erteilt</c:v>
                </c:pt>
                <c:pt idx="3">
                  <c:v>Projektmeeting 1</c:v>
                </c:pt>
                <c:pt idx="4">
                  <c:v>Lieferzeit Fp </c:v>
                </c:pt>
                <c:pt idx="5">
                  <c:v>Auftrag Pumpe erteilt</c:v>
                </c:pt>
                <c:pt idx="6">
                  <c:v>Lieferzeit Pumpe</c:v>
                </c:pt>
                <c:pt idx="7">
                  <c:v>Schulungsplan</c:v>
                </c:pt>
                <c:pt idx="8">
                  <c:v>Angebot Einb. Steuerung</c:v>
                </c:pt>
                <c:pt idx="9">
                  <c:v>Aufstellplatz räumen</c:v>
                </c:pt>
                <c:pt idx="10">
                  <c:v>Rohrleitungsweg suchen</c:v>
                </c:pt>
                <c:pt idx="11">
                  <c:v>R+I erstellen</c:v>
                </c:pt>
                <c:pt idx="12">
                  <c:v>Anfahrschutz errichten</c:v>
                </c:pt>
                <c:pt idx="13">
                  <c:v>Materialauszug</c:v>
                </c:pt>
                <c:pt idx="14">
                  <c:v>Bodenbeschichtung prüfen</c:v>
                </c:pt>
                <c:pt idx="15">
                  <c:v>FP Sockel errichten</c:v>
                </c:pt>
                <c:pt idx="16">
                  <c:v>Schlammtransportwagen</c:v>
                </c:pt>
                <c:pt idx="17">
                  <c:v>lorem ipsum</c:v>
                </c:pt>
                <c:pt idx="18">
                  <c:v>lorem ipsum</c:v>
                </c:pt>
                <c:pt idx="19">
                  <c:v>lorem ipsum da</c:v>
                </c:pt>
                <c:pt idx="20">
                  <c:v>lorem ipsum dada</c:v>
                </c:pt>
                <c:pt idx="21">
                  <c:v>lorem ipsum du</c:v>
                </c:pt>
                <c:pt idx="22">
                  <c:v>lorem ipsumduda</c:v>
                </c:pt>
                <c:pt idx="23">
                  <c:v>lorem ipsum dadu</c:v>
                </c:pt>
                <c:pt idx="24">
                  <c:v> bla</c:v>
                </c:pt>
                <c:pt idx="25">
                  <c:v>blabla</c:v>
                </c:pt>
                <c:pt idx="26">
                  <c:v>lorem ipsum 1</c:v>
                </c:pt>
                <c:pt idx="27">
                  <c:v>lorem ipsum 2</c:v>
                </c:pt>
                <c:pt idx="28">
                  <c:v>lorem ipsum 3</c:v>
                </c:pt>
                <c:pt idx="29">
                  <c:v>lorem ipsum 4</c:v>
                </c:pt>
              </c:strCache>
            </c:strRef>
          </c:cat>
          <c:val>
            <c:numRef>
              <c:f>Auswertung_Zeit!$R$22:$R$51</c:f>
              <c:numCache>
                <c:formatCode>#,##0</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29</c:v>
                </c:pt>
                <c:pt idx="18">
                  <c:v>28</c:v>
                </c:pt>
                <c:pt idx="19">
                  <c:v>27</c:v>
                </c:pt>
                <c:pt idx="20">
                  <c:v>26</c:v>
                </c:pt>
                <c:pt idx="21">
                  <c:v>25</c:v>
                </c:pt>
                <c:pt idx="22">
                  <c:v>29</c:v>
                </c:pt>
                <c:pt idx="23">
                  <c:v>29</c:v>
                </c:pt>
                <c:pt idx="24">
                  <c:v>29</c:v>
                </c:pt>
                <c:pt idx="25">
                  <c:v>29</c:v>
                </c:pt>
                <c:pt idx="26">
                  <c:v>29</c:v>
                </c:pt>
                <c:pt idx="27">
                  <c:v>29</c:v>
                </c:pt>
                <c:pt idx="28">
                  <c:v>29</c:v>
                </c:pt>
                <c:pt idx="29">
                  <c:v>29</c:v>
                </c:pt>
              </c:numCache>
            </c:numRef>
          </c:val>
          <c:extLst>
            <c:ext xmlns:c16="http://schemas.microsoft.com/office/drawing/2014/chart" uri="{C3380CC4-5D6E-409C-BE32-E72D297353CC}">
              <c16:uniqueId val="{00000003-75A7-4162-A888-A0308E84C245}"/>
            </c:ext>
          </c:extLst>
        </c:ser>
        <c:dLbls>
          <c:showLegendKey val="0"/>
          <c:showVal val="0"/>
          <c:showCatName val="0"/>
          <c:showSerName val="0"/>
          <c:showPercent val="0"/>
          <c:showBubbleSize val="0"/>
        </c:dLbls>
        <c:gapWidth val="100"/>
        <c:overlap val="100"/>
        <c:axId val="1372859120"/>
        <c:axId val="1372859680"/>
      </c:barChart>
      <c:scatterChart>
        <c:scatterStyle val="lineMarker"/>
        <c:varyColors val="0"/>
        <c:ser>
          <c:idx val="4"/>
          <c:order val="4"/>
          <c:tx>
            <c:v>Heute</c:v>
          </c:tx>
          <c:spPr>
            <a:ln w="19050">
              <a:noFill/>
            </a:ln>
          </c:spPr>
          <c:errBars>
            <c:errDir val="y"/>
            <c:errBarType val="plus"/>
            <c:errValType val="fixedVal"/>
            <c:noEndCap val="0"/>
            <c:val val="1"/>
            <c:spPr>
              <a:ln w="19050">
                <a:solidFill>
                  <a:srgbClr val="0070C0"/>
                </a:solidFill>
              </a:ln>
            </c:spPr>
          </c:errBars>
          <c:errBars>
            <c:errDir val="x"/>
            <c:errBarType val="both"/>
            <c:errValType val="fixedVal"/>
            <c:noEndCap val="0"/>
            <c:val val="1"/>
          </c:errBars>
          <c:xVal>
            <c:numRef>
              <c:f>Auswertung_Zeit!$S$52</c:f>
              <c:numCache>
                <c:formatCode>m/d/yyyy</c:formatCode>
                <c:ptCount val="1"/>
                <c:pt idx="0">
                  <c:v>45813</c:v>
                </c:pt>
              </c:numCache>
            </c:numRef>
          </c:xVal>
          <c:yVal>
            <c:numLit>
              <c:formatCode>General</c:formatCode>
              <c:ptCount val="1"/>
              <c:pt idx="0">
                <c:v>0</c:v>
              </c:pt>
            </c:numLit>
          </c:yVal>
          <c:smooth val="0"/>
          <c:extLst>
            <c:ext xmlns:c16="http://schemas.microsoft.com/office/drawing/2014/chart" uri="{C3380CC4-5D6E-409C-BE32-E72D297353CC}">
              <c16:uniqueId val="{00000004-75A7-4162-A888-A0308E84C245}"/>
            </c:ext>
          </c:extLst>
        </c:ser>
        <c:dLbls>
          <c:showLegendKey val="0"/>
          <c:showVal val="0"/>
          <c:showCatName val="0"/>
          <c:showSerName val="0"/>
          <c:showPercent val="0"/>
          <c:showBubbleSize val="0"/>
        </c:dLbls>
        <c:axId val="1372881456"/>
        <c:axId val="1372860240"/>
      </c:scatterChart>
      <c:catAx>
        <c:axId val="1372859120"/>
        <c:scaling>
          <c:orientation val="maxMin"/>
        </c:scaling>
        <c:delete val="0"/>
        <c:axPos val="l"/>
        <c:majorGridlines>
          <c:spPr>
            <a:ln w="0">
              <a:solidFill>
                <a:srgbClr val="B3B3B3"/>
              </a:solidFill>
            </a:ln>
          </c:spPr>
        </c:majorGridlines>
        <c:numFmt formatCode="General" sourceLinked="1"/>
        <c:majorTickMark val="out"/>
        <c:minorTickMark val="none"/>
        <c:tickLblPos val="nextTo"/>
        <c:spPr>
          <a:ln w="0">
            <a:solidFill>
              <a:srgbClr val="B3B3B3"/>
            </a:solidFill>
          </a:ln>
        </c:spPr>
        <c:txPr>
          <a:bodyPr/>
          <a:lstStyle/>
          <a:p>
            <a:pPr>
              <a:defRPr sz="1100" b="0" strike="noStrike" spc="-1">
                <a:latin typeface="Arial"/>
              </a:defRPr>
            </a:pPr>
            <a:endParaRPr lang="de-DE"/>
          </a:p>
        </c:txPr>
        <c:crossAx val="1372859680"/>
        <c:crosses val="autoZero"/>
        <c:auto val="1"/>
        <c:lblAlgn val="ctr"/>
        <c:lblOffset val="100"/>
        <c:noMultiLvlLbl val="0"/>
      </c:catAx>
      <c:valAx>
        <c:axId val="1372859680"/>
        <c:scaling>
          <c:orientation val="minMax"/>
          <c:min val="45658"/>
        </c:scaling>
        <c:delete val="0"/>
        <c:axPos val="t"/>
        <c:majorGridlines>
          <c:spPr>
            <a:ln w="0">
              <a:solidFill>
                <a:srgbClr val="B3B3B3"/>
              </a:solidFill>
            </a:ln>
          </c:spPr>
        </c:majorGridlines>
        <c:numFmt formatCode="dd/mmm" sourceLinked="0"/>
        <c:majorTickMark val="cross"/>
        <c:minorTickMark val="in"/>
        <c:tickLblPos val="nextTo"/>
        <c:spPr>
          <a:ln w="0">
            <a:solidFill>
              <a:srgbClr val="B3B3B3"/>
            </a:solidFill>
          </a:ln>
        </c:spPr>
        <c:txPr>
          <a:bodyPr rot="-1020000"/>
          <a:lstStyle/>
          <a:p>
            <a:pPr>
              <a:defRPr sz="1100" b="0" strike="noStrike" spc="-1">
                <a:latin typeface="Arial"/>
              </a:defRPr>
            </a:pPr>
            <a:endParaRPr lang="de-DE"/>
          </a:p>
        </c:txPr>
        <c:crossAx val="1372859120"/>
        <c:crossesAt val="1"/>
        <c:crossBetween val="between"/>
        <c:majorUnit val="7"/>
        <c:minorUnit val="1"/>
      </c:valAx>
      <c:valAx>
        <c:axId val="1372860240"/>
        <c:scaling>
          <c:orientation val="minMax"/>
          <c:max val="1"/>
          <c:min val="0"/>
        </c:scaling>
        <c:delete val="0"/>
        <c:axPos val="l"/>
        <c:numFmt formatCode="General" sourceLinked="1"/>
        <c:majorTickMark val="out"/>
        <c:minorTickMark val="none"/>
        <c:tickLblPos val="none"/>
        <c:spPr>
          <a:noFill/>
          <a:ln>
            <a:noFill/>
          </a:ln>
        </c:spPr>
        <c:crossAx val="1372881456"/>
        <c:crosses val="autoZero"/>
        <c:crossBetween val="midCat"/>
      </c:valAx>
      <c:valAx>
        <c:axId val="1372881456"/>
        <c:scaling>
          <c:orientation val="minMax"/>
        </c:scaling>
        <c:delete val="1"/>
        <c:axPos val="b"/>
        <c:numFmt formatCode="m/d/yyyy" sourceLinked="1"/>
        <c:majorTickMark val="out"/>
        <c:minorTickMark val="none"/>
        <c:tickLblPos val="nextTo"/>
        <c:crossAx val="1372860240"/>
        <c:crosses val="autoZero"/>
        <c:crossBetween val="midCat"/>
      </c:valAx>
      <c:spPr>
        <a:noFill/>
        <a:ln w="0">
          <a:solidFill>
            <a:srgbClr val="B3B3B3"/>
          </a:solidFill>
        </a:ln>
      </c:spPr>
    </c:plotArea>
    <c:legend>
      <c:legendPos val="t"/>
      <c:legendEntry>
        <c:idx val="4"/>
        <c:txPr>
          <a:bodyPr/>
          <a:lstStyle/>
          <a:p>
            <a:pPr>
              <a:defRPr sz="1000" b="1" strike="noStrike" spc="-1">
                <a:solidFill>
                  <a:srgbClr val="00B0F0"/>
                </a:solidFill>
                <a:latin typeface="Arial"/>
              </a:defRPr>
            </a:pPr>
            <a:endParaRPr lang="de-DE"/>
          </a:p>
        </c:txPr>
      </c:legendEntry>
      <c:overlay val="0"/>
      <c:spPr>
        <a:noFill/>
        <a:ln w="0">
          <a:noFill/>
        </a:ln>
      </c:spPr>
      <c:txPr>
        <a:bodyPr/>
        <a:lstStyle/>
        <a:p>
          <a:pPr>
            <a:defRPr sz="1000" b="0" strike="noStrike" spc="-1">
              <a:latin typeface="Arial"/>
            </a:defRPr>
          </a:pPr>
          <a:endParaRPr lang="de-DE"/>
        </a:p>
      </c:txPr>
    </c:legend>
    <c:plotVisOnly val="1"/>
    <c:dispBlanksAs val="gap"/>
    <c:showDLblsOverMax val="1"/>
  </c:chart>
  <c:spPr>
    <a:solidFill>
      <a:srgbClr val="FFFFFF"/>
    </a:solidFill>
    <a:ln w="0">
      <a:noFill/>
    </a:ln>
  </c:sp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100" baseline="0">
                <a:solidFill>
                  <a:schemeClr val="bg1"/>
                </a:solidFill>
                <a:effectLst>
                  <a:outerShdw blurRad="50800" dist="38100" dir="5400000" algn="t" rotWithShape="0">
                    <a:prstClr val="black">
                      <a:alpha val="40000"/>
                    </a:prstClr>
                  </a:outerShdw>
                </a:effectLst>
                <a:latin typeface="+mn-lt"/>
                <a:ea typeface="+mn-ea"/>
                <a:cs typeface="+mn-cs"/>
              </a:defRPr>
            </a:pPr>
            <a:r>
              <a:rPr lang="de-DE" sz="2400" b="1">
                <a:solidFill>
                  <a:schemeClr val="bg1"/>
                </a:solidFill>
                <a:latin typeface="Arial" panose="020B0604020202020204" pitchFamily="34" charset="0"/>
                <a:cs typeface="Arial" panose="020B0604020202020204" pitchFamily="34" charset="0"/>
              </a:rPr>
              <a:t>Budget</a:t>
            </a:r>
          </a:p>
        </c:rich>
      </c:tx>
      <c:overlay val="0"/>
      <c:spPr>
        <a:noFill/>
        <a:ln>
          <a:noFill/>
        </a:ln>
        <a:effectLst/>
      </c:spPr>
      <c:txPr>
        <a:bodyPr rot="0" spcFirstLastPara="1" vertOverflow="ellipsis" vert="horz" wrap="square" anchor="ctr" anchorCtr="1"/>
        <a:lstStyle/>
        <a:p>
          <a:pPr>
            <a:defRPr sz="2400" b="1" i="0" u="none" strike="noStrike" kern="1200" spc="100" baseline="0">
              <a:solidFill>
                <a:schemeClr val="bg1"/>
              </a:solidFill>
              <a:effectLst>
                <a:outerShdw blurRad="50800" dist="38100" dir="5400000" algn="t" rotWithShape="0">
                  <a:prstClr val="black">
                    <a:alpha val="40000"/>
                  </a:prstClr>
                </a:outerShdw>
              </a:effectLst>
              <a:latin typeface="+mn-lt"/>
              <a:ea typeface="+mn-ea"/>
              <a:cs typeface="+mn-cs"/>
            </a:defRPr>
          </a:pPr>
          <a:endParaRPr lang="de-DE"/>
        </a:p>
      </c:txPr>
    </c:title>
    <c:autoTitleDeleted val="0"/>
    <c:plotArea>
      <c:layout/>
      <c:barChart>
        <c:barDir val="bar"/>
        <c:grouping val="stacked"/>
        <c:varyColors val="0"/>
        <c:ser>
          <c:idx val="0"/>
          <c:order val="0"/>
          <c:tx>
            <c:strRef>
              <c:f>Aus_Kosten!$G$4</c:f>
              <c:strCache>
                <c:ptCount val="1"/>
                <c:pt idx="0">
                  <c:v>ausgegeben</c:v>
                </c:pt>
              </c:strCache>
            </c:strRef>
          </c:tx>
          <c:spPr>
            <a:solidFill>
              <a:srgbClr val="FFFF00"/>
            </a:solidFill>
            <a:ln>
              <a:noFill/>
            </a:ln>
            <a:effectLst>
              <a:glow rad="63500">
                <a:schemeClr val="accent4">
                  <a:satMod val="175000"/>
                  <a:alpha val="40000"/>
                </a:schemeClr>
              </a:glow>
            </a:effectLst>
          </c:spPr>
          <c:invertIfNegative val="0"/>
          <c:dPt>
            <c:idx val="0"/>
            <c:invertIfNegative val="0"/>
            <c:bubble3D val="0"/>
            <c:spPr>
              <a:solidFill>
                <a:srgbClr val="FFFF00"/>
              </a:solidFill>
              <a:ln>
                <a:noFill/>
              </a:ln>
              <a:effectLst>
                <a:glow rad="139700">
                  <a:schemeClr val="accent4">
                    <a:satMod val="175000"/>
                    <a:alpha val="40000"/>
                  </a:schemeClr>
                </a:glow>
              </a:effectLst>
            </c:spPr>
            <c:extLst>
              <c:ext xmlns:c16="http://schemas.microsoft.com/office/drawing/2014/chart" uri="{C3380CC4-5D6E-409C-BE32-E72D297353CC}">
                <c16:uniqueId val="{00000000-6B74-4CCF-858D-349CBE3375DA}"/>
              </c:ext>
            </c:extLst>
          </c:dPt>
          <c:dLbls>
            <c:dLbl>
              <c:idx val="0"/>
              <c:numFmt formatCode="General" sourceLinked="0"/>
              <c:spPr>
                <a:noFill/>
                <a:ln>
                  <a:noFill/>
                </a:ln>
                <a:effectLst/>
              </c:spPr>
              <c:txPr>
                <a:bodyPr rot="0" spcFirstLastPara="1" vertOverflow="clip" horzOverflow="clip" vert="horz" wrap="square" lIns="38100" tIns="19050" rIns="38100" bIns="19050" anchor="ctr" anchorCtr="1">
                  <a:spAutoFit/>
                </a:bodyPr>
                <a:lstStyle/>
                <a:p>
                  <a:pPr>
                    <a:defRPr sz="20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inBase"/>
              <c:showLegendKey val="0"/>
              <c:showVal val="1"/>
              <c:showCatName val="0"/>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0-6B74-4CCF-858D-349CBE3375DA}"/>
                </c:ext>
              </c:extLst>
            </c:dLbl>
            <c:numFmt formatCode="0%" sourceLinked="0"/>
            <c:spPr>
              <a:noFill/>
              <a:ln>
                <a:noFill/>
              </a:ln>
              <a:effectLst/>
            </c:spPr>
            <c:txPr>
              <a:bodyPr rot="0" spcFirstLastPara="1" vertOverflow="clip" horzOverflow="clip" vert="horz" wrap="square" lIns="38100" tIns="19050" rIns="38100" bIns="19050" anchor="ctr" anchorCtr="1">
                <a:spAutoFit/>
              </a:bodyPr>
              <a:lstStyle/>
              <a:p>
                <a:pPr>
                  <a:defRPr sz="20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inBase"/>
            <c:showLegendKey val="0"/>
            <c:showVal val="1"/>
            <c:showCatName val="0"/>
            <c:showSerName val="0"/>
            <c:showPercent val="1"/>
            <c:showBubbleSize val="1"/>
            <c:separator>
</c:separator>
            <c:showLeaderLines val="0"/>
            <c:extLst>
              <c:ext xmlns:c15="http://schemas.microsoft.com/office/drawing/2012/chart" uri="{CE6537A1-D6FC-4f65-9D91-7224C49458BB}">
                <c15:spPr xmlns:c15="http://schemas.microsoft.com/office/drawing/2012/chart">
                  <a:prstGeom prst="rect">
                    <a:avLst/>
                  </a:prstGeom>
                  <a:noFill/>
                  <a:ln>
                    <a:noFill/>
                  </a:ln>
                </c15:spPr>
                <c15:showLeaderLines val="0"/>
              </c:ext>
            </c:extLst>
          </c:dLbls>
          <c:val>
            <c:numRef>
              <c:f>Aus_Kosten!$G$5</c:f>
              <c:numCache>
                <c:formatCode>#,##0</c:formatCode>
                <c:ptCount val="1"/>
                <c:pt idx="0">
                  <c:v>101250</c:v>
                </c:pt>
              </c:numCache>
            </c:numRef>
          </c:val>
          <c:extLst>
            <c:ext xmlns:c16="http://schemas.microsoft.com/office/drawing/2014/chart" uri="{C3380CC4-5D6E-409C-BE32-E72D297353CC}">
              <c16:uniqueId val="{00000001-6B74-4CCF-858D-349CBE3375DA}"/>
            </c:ext>
          </c:extLst>
        </c:ser>
        <c:ser>
          <c:idx val="1"/>
          <c:order val="1"/>
          <c:tx>
            <c:strRef>
              <c:f>Aus_Kosten!$F$4</c:f>
              <c:strCache>
                <c:ptCount val="1"/>
                <c:pt idx="0">
                  <c:v>offen</c:v>
                </c:pt>
              </c:strCache>
            </c:strRef>
          </c:tx>
          <c:spPr>
            <a:solidFill>
              <a:schemeClr val="bg1">
                <a:lumMod val="85000"/>
              </a:schemeClr>
            </a:solidFill>
            <a:ln>
              <a:noFill/>
            </a:ln>
            <a:effectLst>
              <a:glow rad="139700">
                <a:schemeClr val="accent4">
                  <a:satMod val="175000"/>
                  <a:alpha val="40000"/>
                </a:schemeClr>
              </a:glow>
            </a:effectLst>
          </c:spPr>
          <c:invertIfNegative val="0"/>
          <c:dPt>
            <c:idx val="0"/>
            <c:invertIfNegative val="0"/>
            <c:bubble3D val="0"/>
            <c:spPr>
              <a:solidFill>
                <a:schemeClr val="bg1">
                  <a:lumMod val="85000"/>
                </a:schemeClr>
              </a:solidFill>
              <a:ln>
                <a:noFill/>
              </a:ln>
              <a:effectLst>
                <a:glow rad="139700">
                  <a:schemeClr val="accent4">
                    <a:satMod val="175000"/>
                    <a:alpha val="40000"/>
                  </a:schemeClr>
                </a:glow>
                <a:outerShdw blurRad="57150" dist="19050" dir="5400000" algn="ctr" rotWithShape="0">
                  <a:srgbClr val="000000">
                    <a:alpha val="63000"/>
                  </a:srgbClr>
                </a:outerShdw>
              </a:effectLst>
            </c:spPr>
            <c:extLst>
              <c:ext xmlns:c16="http://schemas.microsoft.com/office/drawing/2014/chart" uri="{C3380CC4-5D6E-409C-BE32-E72D297353CC}">
                <c16:uniqueId val="{00000003-6B74-4CCF-858D-349CBE3375DA}"/>
              </c:ext>
            </c:extLst>
          </c:dPt>
          <c:dLbls>
            <c:dLbl>
              <c:idx val="0"/>
              <c:layout>
                <c:manualLayout>
                  <c:x val="-3.3792710193983458E-2"/>
                  <c:y val="5.1530893582212673E-3"/>
                </c:manualLayout>
              </c:layout>
              <c:numFmt formatCode="#,##0" sourceLinked="0"/>
              <c:spPr>
                <a:noFill/>
                <a:ln>
                  <a:noFill/>
                </a:ln>
                <a:effectLst/>
              </c:spPr>
              <c:txPr>
                <a:bodyPr rot="0" spcFirstLastPara="1" vertOverflow="clip" horzOverflow="clip" vert="horz" wrap="square" lIns="38100" tIns="19050" rIns="38100" bIns="19050" anchor="ctr" anchorCtr="1">
                  <a:spAutoFit/>
                </a:bodyPr>
                <a:lstStyle/>
                <a:p>
                  <a:pPr>
                    <a:defRPr sz="20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3-6B74-4CCF-858D-349CBE3375DA}"/>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Arial" panose="020B0604020202020204" pitchFamily="34" charset="0"/>
                    <a:ea typeface="+mn-ea"/>
                    <a:cs typeface="Arial" panose="020B0604020202020204" pitchFamily="34" charset="0"/>
                  </a:defRPr>
                </a:pPr>
                <a:endParaRPr lang="de-DE"/>
              </a:p>
            </c:txPr>
            <c:dLblPos val="ctr"/>
            <c:showLegendKey val="0"/>
            <c:showVal val="1"/>
            <c:showCatName val="0"/>
            <c:showSerName val="0"/>
            <c:showPercent val="1"/>
            <c:showBubbleSize val="1"/>
            <c:separator>
</c:separator>
            <c:showLeaderLines val="0"/>
            <c:extLst>
              <c:ext xmlns:c15="http://schemas.microsoft.com/office/drawing/2012/chart" uri="{CE6537A1-D6FC-4f65-9D91-7224C49458BB}">
                <c15:showLeaderLines val="0"/>
              </c:ext>
            </c:extLst>
          </c:dLbls>
          <c:val>
            <c:numRef>
              <c:f>Aus_Kosten!$F$5</c:f>
              <c:numCache>
                <c:formatCode>#,##0</c:formatCode>
                <c:ptCount val="1"/>
                <c:pt idx="0">
                  <c:v>18750</c:v>
                </c:pt>
              </c:numCache>
            </c:numRef>
          </c:val>
          <c:extLst>
            <c:ext xmlns:c16="http://schemas.microsoft.com/office/drawing/2014/chart" uri="{C3380CC4-5D6E-409C-BE32-E72D297353CC}">
              <c16:uniqueId val="{00000004-6B74-4CCF-858D-349CBE3375DA}"/>
            </c:ext>
          </c:extLst>
        </c:ser>
        <c:dLbls>
          <c:showLegendKey val="0"/>
          <c:showVal val="0"/>
          <c:showCatName val="0"/>
          <c:showSerName val="0"/>
          <c:showPercent val="0"/>
          <c:showBubbleSize val="0"/>
        </c:dLbls>
        <c:gapWidth val="150"/>
        <c:overlap val="100"/>
        <c:axId val="1372756096"/>
        <c:axId val="1372756656"/>
      </c:barChart>
      <c:catAx>
        <c:axId val="1372756096"/>
        <c:scaling>
          <c:orientation val="minMax"/>
        </c:scaling>
        <c:delete val="0"/>
        <c:axPos val="l"/>
        <c:numFmt formatCode="General" sourceLinked="1"/>
        <c:majorTickMark val="none"/>
        <c:minorTickMark val="none"/>
        <c:tickLblPos val="none"/>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e-DE"/>
          </a:p>
        </c:txPr>
        <c:crossAx val="1372756656"/>
        <c:crosses val="autoZero"/>
        <c:auto val="1"/>
        <c:lblAlgn val="ctr"/>
        <c:lblOffset val="100"/>
        <c:noMultiLvlLbl val="0"/>
      </c:catAx>
      <c:valAx>
        <c:axId val="1372756656"/>
        <c:scaling>
          <c:orientation val="minMax"/>
          <c:min val="0"/>
        </c:scaling>
        <c:delete val="0"/>
        <c:axPos val="b"/>
        <c:majorGridlines>
          <c:spPr>
            <a:ln w="28575" cap="flat" cmpd="sng" algn="ctr">
              <a:solidFill>
                <a:schemeClr val="bg1">
                  <a:alpha val="44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crossAx val="1372756096"/>
        <c:crosses val="autoZero"/>
        <c:crossBetween val="between"/>
      </c:valAx>
      <c:spPr>
        <a:noFill/>
        <a:ln>
          <a:noFill/>
        </a:ln>
        <a:effectLst/>
      </c:spPr>
    </c:plotArea>
    <c:legend>
      <c:legendPos val="t"/>
      <c:overlay val="1"/>
      <c:spPr>
        <a:noFill/>
        <a:ln>
          <a:noFill/>
        </a:ln>
        <a:effectLst/>
      </c:spPr>
      <c:txPr>
        <a:bodyPr rot="0" spcFirstLastPara="1" vertOverflow="ellipsis" vert="horz" wrap="square" anchor="ctr" anchorCtr="1"/>
        <a:lstStyle/>
        <a:p>
          <a:pPr>
            <a:defRPr sz="1600" b="0" i="0" u="none" strike="noStrike" kern="1200" baseline="0">
              <a:solidFill>
                <a:schemeClr val="bg1"/>
              </a:solidFill>
              <a:latin typeface="Arial" panose="020B0604020202020204" pitchFamily="34" charset="0"/>
              <a:ea typeface="+mn-ea"/>
              <a:cs typeface="Arial" panose="020B0604020202020204" pitchFamily="34" charset="0"/>
            </a:defRPr>
          </a:pPr>
          <a:endParaRPr lang="de-DE"/>
        </a:p>
      </c:txPr>
    </c:legend>
    <c:plotVisOnly val="1"/>
    <c:dispBlanksAs val="gap"/>
    <c:showDLblsOverMax val="1"/>
  </c:chart>
  <c:spPr>
    <a:noFill/>
    <a:ln>
      <a:noFill/>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100" baseline="0">
                <a:solidFill>
                  <a:schemeClr val="bg1"/>
                </a:solidFill>
                <a:effectLst>
                  <a:outerShdw blurRad="50800" dist="38100" dir="5400000" algn="t" rotWithShape="0">
                    <a:prstClr val="black">
                      <a:alpha val="40000"/>
                    </a:prstClr>
                  </a:outerShdw>
                </a:effectLst>
                <a:latin typeface="Arial" panose="020B0604020202020204" pitchFamily="34" charset="0"/>
                <a:ea typeface="+mn-ea"/>
                <a:cs typeface="Arial" panose="020B0604020202020204" pitchFamily="34" charset="0"/>
              </a:defRPr>
            </a:pPr>
            <a:r>
              <a:rPr lang="de-DE" sz="1800">
                <a:solidFill>
                  <a:srgbClr val="FFFFFF"/>
                </a:solidFill>
                <a:latin typeface="Arial" panose="020B0604020202020204" pitchFamily="34" charset="0"/>
                <a:cs typeface="Arial" panose="020B0604020202020204" pitchFamily="34" charset="0"/>
              </a:rPr>
              <a:t>Risikobewertung</a:t>
            </a:r>
          </a:p>
        </c:rich>
      </c:tx>
      <c:overlay val="0"/>
      <c:spPr>
        <a:noFill/>
        <a:ln>
          <a:noFill/>
        </a:ln>
        <a:effectLst/>
      </c:spPr>
      <c:txPr>
        <a:bodyPr rot="0" spcFirstLastPara="1" vertOverflow="ellipsis" vert="horz" wrap="square" anchor="ctr" anchorCtr="1"/>
        <a:lstStyle/>
        <a:p>
          <a:pPr>
            <a:defRPr sz="1800" b="1" i="0" u="none" strike="noStrike" kern="1200" spc="100" baseline="0">
              <a:solidFill>
                <a:schemeClr val="bg1"/>
              </a:solidFill>
              <a:effectLst>
                <a:outerShdw blurRad="50800" dist="38100" dir="5400000" algn="t" rotWithShape="0">
                  <a:prstClr val="black">
                    <a:alpha val="40000"/>
                  </a:prstClr>
                </a:outerShdw>
              </a:effectLst>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'5. Risiko'!$H$10</c:f>
              <c:strCache>
                <c:ptCount val="1"/>
                <c:pt idx="0">
                  <c:v>Risikowert</c:v>
                </c:pt>
              </c:strCache>
            </c:strRef>
          </c:tx>
          <c:spPr>
            <a:solidFill>
              <a:srgbClr val="FFFF00"/>
            </a:solidFill>
            <a:ln>
              <a:noFill/>
            </a:ln>
            <a:effectLst>
              <a:outerShdw blurRad="57150" dist="19050" dir="5400000" algn="ctr" rotWithShape="0">
                <a:srgbClr val="000000">
                  <a:alpha val="63000"/>
                </a:srgbClr>
              </a:outerShdw>
            </a:effectLst>
          </c:spPr>
          <c:invertIfNegative val="0"/>
          <c:dLbls>
            <c:dLbl>
              <c:idx val="4"/>
              <c:spPr>
                <a:solidFill>
                  <a:srgbClr val="FFFF00"/>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FF00"/>
                      </a:solidFill>
                      <a:latin typeface="+mn-lt"/>
                      <a:ea typeface="+mn-ea"/>
                      <a:cs typeface="+mn-cs"/>
                    </a:defRPr>
                  </a:pPr>
                  <a:endParaRPr lang="de-DE"/>
                </a:p>
              </c:txPr>
              <c:dLblPos val="outEnd"/>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EE3D-4178-86CA-67E9FA69999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de-DE"/>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'5. Risiko'!$D$11:$D$30</c:f>
              <c:strCache>
                <c:ptCount val="7"/>
                <c:pt idx="0">
                  <c:v>neue Beschichtung</c:v>
                </c:pt>
                <c:pt idx="1">
                  <c:v>Lieferverzögerung FP</c:v>
                </c:pt>
                <c:pt idx="2">
                  <c:v>keine Genehmigung</c:v>
                </c:pt>
                <c:pt idx="3">
                  <c:v>externe Firma</c:v>
                </c:pt>
                <c:pt idx="4">
                  <c:v>Pumpe </c:v>
                </c:pt>
                <c:pt idx="5">
                  <c:v>Stahlbau</c:v>
                </c:pt>
                <c:pt idx="6">
                  <c:v>Aktualisierung Visu</c:v>
                </c:pt>
              </c:strCache>
            </c:strRef>
          </c:cat>
          <c:val>
            <c:numRef>
              <c:f>'5. Risiko'!$H$11:$H$30</c:f>
              <c:numCache>
                <c:formatCode>General</c:formatCode>
                <c:ptCount val="20"/>
                <c:pt idx="0">
                  <c:v>5</c:v>
                </c:pt>
                <c:pt idx="1">
                  <c:v>0.30000000000000004</c:v>
                </c:pt>
                <c:pt idx="2">
                  <c:v>1.7999999999999998</c:v>
                </c:pt>
                <c:pt idx="3">
                  <c:v>0.4</c:v>
                </c:pt>
                <c:pt idx="4">
                  <c:v>6</c:v>
                </c:pt>
                <c:pt idx="5">
                  <c:v>1.5</c:v>
                </c:pt>
                <c:pt idx="6">
                  <c:v>1.7999999999999998</c:v>
                </c:pt>
                <c:pt idx="7">
                  <c:v>0.1</c:v>
                </c:pt>
                <c:pt idx="8">
                  <c:v>0.1</c:v>
                </c:pt>
                <c:pt idx="9">
                  <c:v>0.1</c:v>
                </c:pt>
                <c:pt idx="10">
                  <c:v>0.1</c:v>
                </c:pt>
                <c:pt idx="11">
                  <c:v>0.1</c:v>
                </c:pt>
                <c:pt idx="12">
                  <c:v>0.1</c:v>
                </c:pt>
                <c:pt idx="13">
                  <c:v>0.1</c:v>
                </c:pt>
                <c:pt idx="14">
                  <c:v>0.1</c:v>
                </c:pt>
                <c:pt idx="15">
                  <c:v>0.1</c:v>
                </c:pt>
                <c:pt idx="16">
                  <c:v>0.1</c:v>
                </c:pt>
                <c:pt idx="17">
                  <c:v>0.1</c:v>
                </c:pt>
                <c:pt idx="18">
                  <c:v>0.1</c:v>
                </c:pt>
                <c:pt idx="19">
                  <c:v>0</c:v>
                </c:pt>
              </c:numCache>
            </c:numRef>
          </c:val>
          <c:extLst>
            <c:ext xmlns:c16="http://schemas.microsoft.com/office/drawing/2014/chart" uri="{C3380CC4-5D6E-409C-BE32-E72D297353CC}">
              <c16:uniqueId val="{00000000-CA9F-463F-9EFF-9A73B37D828F}"/>
            </c:ext>
          </c:extLst>
        </c:ser>
        <c:dLbls>
          <c:showLegendKey val="0"/>
          <c:showVal val="0"/>
          <c:showCatName val="0"/>
          <c:showSerName val="0"/>
          <c:showPercent val="0"/>
          <c:showBubbleSize val="0"/>
        </c:dLbls>
        <c:gapWidth val="100"/>
        <c:overlap val="-24"/>
        <c:axId val="1373247472"/>
        <c:axId val="1373589200"/>
      </c:barChart>
      <c:catAx>
        <c:axId val="1373247472"/>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100" b="0" i="0" u="none" strike="noStrike" kern="1200" baseline="0">
                <a:solidFill>
                  <a:schemeClr val="lt1">
                    <a:lumMod val="85000"/>
                  </a:schemeClr>
                </a:solidFill>
                <a:latin typeface="Arial" panose="020B0604020202020204" pitchFamily="34" charset="0"/>
                <a:ea typeface="+mn-ea"/>
                <a:cs typeface="Arial" panose="020B0604020202020204" pitchFamily="34" charset="0"/>
              </a:defRPr>
            </a:pPr>
            <a:endParaRPr lang="de-DE"/>
          </a:p>
        </c:txPr>
        <c:crossAx val="1373589200"/>
        <c:crosses val="autoZero"/>
        <c:auto val="1"/>
        <c:lblAlgn val="ctr"/>
        <c:lblOffset val="100"/>
        <c:noMultiLvlLbl val="0"/>
      </c:catAx>
      <c:valAx>
        <c:axId val="1373589200"/>
        <c:scaling>
          <c:orientation val="minMax"/>
          <c:max val="7"/>
          <c:min val="0"/>
        </c:scaling>
        <c:delete val="0"/>
        <c:axPos val="l"/>
        <c:majorGridlines>
          <c:spPr>
            <a:ln w="9525" cap="flat" cmpd="sng" algn="ctr">
              <a:solidFill>
                <a:schemeClr val="lt1">
                  <a:lumMod val="95000"/>
                  <a:alpha val="10000"/>
                </a:schemeClr>
              </a:solidFill>
              <a:round/>
            </a:ln>
            <a:effectLst/>
          </c:spPr>
        </c:majorGridlines>
        <c:title>
          <c:tx>
            <c:rich>
              <a:bodyPr rot="-5400000" spcFirstLastPara="1" vertOverflow="ellipsis" vert="horz" wrap="square" anchor="ctr" anchorCtr="1"/>
              <a:lstStyle/>
              <a:p>
                <a:pPr>
                  <a:defRPr sz="1600" b="1" i="0" u="none" strike="noStrike" kern="1200" cap="all" baseline="0">
                    <a:solidFill>
                      <a:srgbClr val="FFFF00"/>
                    </a:solidFill>
                    <a:latin typeface="Arial" panose="020B0604020202020204" pitchFamily="34" charset="0"/>
                    <a:ea typeface="+mn-ea"/>
                    <a:cs typeface="Arial" panose="020B0604020202020204" pitchFamily="34" charset="0"/>
                  </a:defRPr>
                </a:pPr>
                <a:r>
                  <a:rPr lang="de-DE" sz="1600">
                    <a:solidFill>
                      <a:srgbClr val="FFFF00"/>
                    </a:solidFill>
                    <a:latin typeface="Arial" panose="020B0604020202020204" pitchFamily="34" charset="0"/>
                    <a:cs typeface="Arial" panose="020B0604020202020204" pitchFamily="34" charset="0"/>
                  </a:rPr>
                  <a:t>Risikowert</a:t>
                </a:r>
              </a:p>
            </c:rich>
          </c:tx>
          <c:layout>
            <c:manualLayout>
              <c:xMode val="edge"/>
              <c:yMode val="edge"/>
              <c:x val="4.2693181014665071E-2"/>
              <c:y val="0.25147780429323097"/>
            </c:manualLayout>
          </c:layout>
          <c:overlay val="0"/>
          <c:spPr>
            <a:noFill/>
            <a:ln>
              <a:noFill/>
            </a:ln>
            <a:effectLst/>
          </c:spPr>
          <c:txPr>
            <a:bodyPr rot="-5400000" spcFirstLastPara="1" vertOverflow="ellipsis" vert="horz" wrap="square" anchor="ctr" anchorCtr="1"/>
            <a:lstStyle/>
            <a:p>
              <a:pPr>
                <a:defRPr sz="1600" b="1" i="0" u="none" strike="noStrike" kern="1200" cap="all" baseline="0">
                  <a:solidFill>
                    <a:srgbClr val="FFFF00"/>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de-DE"/>
          </a:p>
        </c:txPr>
        <c:crossAx val="1373247472"/>
        <c:crossesAt val="1"/>
        <c:crossBetween val="between"/>
        <c:majorUnit val="1"/>
      </c:valAx>
      <c:spPr>
        <a:noFill/>
        <a:ln>
          <a:noFill/>
        </a:ln>
        <a:effectLst/>
      </c:spPr>
    </c:plotArea>
    <c:plotVisOnly val="1"/>
    <c:dispBlanksAs val="gap"/>
    <c:showDLblsOverMax val="1"/>
  </c:chart>
  <c:spPr>
    <a:noFill/>
    <a:ln>
      <a:noFill/>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panose="020B0604020202020204" pitchFamily="34" charset="0"/>
                <a:ea typeface="+mn-ea"/>
                <a:cs typeface="Arial" panose="020B0604020202020204" pitchFamily="34" charset="0"/>
              </a:defRPr>
            </a:pPr>
            <a:r>
              <a:rPr lang="de-DE" sz="2000">
                <a:latin typeface="Arial" panose="020B0604020202020204" pitchFamily="34" charset="0"/>
                <a:cs typeface="Arial" panose="020B0604020202020204" pitchFamily="34" charset="0"/>
              </a:rPr>
              <a:t>Kostenverteilung (Plan-Kosten)</a:t>
            </a:r>
          </a:p>
        </c:rich>
      </c:tx>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2577847561067475"/>
          <c:y val="0.19018295383921888"/>
          <c:w val="0.39891426102995164"/>
          <c:h val="0.803953641726463"/>
        </c:manualLayout>
      </c:layout>
      <c:pieChart>
        <c:varyColors val="1"/>
        <c:ser>
          <c:idx val="0"/>
          <c:order val="0"/>
          <c:tx>
            <c:strRef>
              <c:f>Aus_Kosten!$D$11</c:f>
              <c:strCache>
                <c:ptCount val="1"/>
                <c:pt idx="0">
                  <c:v>Plan-Kosten</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8213-486C-B858-DBD929F8E7E0}"/>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8213-486C-B858-DBD929F8E7E0}"/>
              </c:ext>
            </c:extLst>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8213-486C-B858-DBD929F8E7E0}"/>
              </c:ext>
            </c:extLst>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8213-486C-B858-DBD929F8E7E0}"/>
              </c:ext>
            </c:extLst>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8213-486C-B858-DBD929F8E7E0}"/>
              </c:ext>
            </c:extLst>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8213-486C-B858-DBD929F8E7E0}"/>
              </c:ext>
            </c:extLst>
          </c:dPt>
          <c:dPt>
            <c:idx val="6"/>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8213-486C-B858-DBD929F8E7E0}"/>
              </c:ext>
            </c:extLst>
          </c:dPt>
          <c:dLbls>
            <c:dLbl>
              <c:idx val="0"/>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1-8213-486C-B858-DBD929F8E7E0}"/>
                </c:ext>
              </c:extLst>
            </c:dLbl>
            <c:dLbl>
              <c:idx val="1"/>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3-8213-486C-B858-DBD929F8E7E0}"/>
                </c:ext>
              </c:extLst>
            </c:dLbl>
            <c:dLbl>
              <c:idx val="2"/>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5-8213-486C-B858-DBD929F8E7E0}"/>
                </c:ext>
              </c:extLst>
            </c:dLbl>
            <c:dLbl>
              <c:idx val="3"/>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7-8213-486C-B858-DBD929F8E7E0}"/>
                </c:ext>
              </c:extLst>
            </c:dLbl>
            <c:dLbl>
              <c:idx val="4"/>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9-8213-486C-B858-DBD929F8E7E0}"/>
                </c:ext>
              </c:extLst>
            </c:dLbl>
            <c:dLbl>
              <c:idx val="5"/>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B-8213-486C-B858-DBD929F8E7E0}"/>
                </c:ext>
              </c:extLst>
            </c:dLbl>
            <c:dLbl>
              <c:idx val="6"/>
              <c:spPr>
                <a:solidFill>
                  <a:schemeClr val="lt1"/>
                </a:solidFill>
                <a:ln>
                  <a:noFill/>
                </a:ln>
                <a:effectLst/>
              </c:spPr>
              <c:txPr>
                <a:bodyPr rot="0" spcFirstLastPara="1" vertOverflow="clip" horzOverflow="clip" vert="horz" wrap="square" lIns="38100" tIns="19050" rIns="38100" bIns="19050" anchor="ctr" anchorCtr="1">
                  <a:spAutoFit/>
                </a:bodyPr>
                <a:lstStyle/>
                <a:p>
                  <a:pPr>
                    <a:defRPr sz="1400" b="1"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extLst>
                <c:ext xmlns:c15="http://schemas.microsoft.com/office/drawing/2012/chart" uri="{CE6537A1-D6FC-4f65-9D91-7224C49458BB}">
                  <c15:spPr xmlns:c15="http://schemas.microsoft.com/office/drawing/2012/chart">
                    <a:prstGeom prst="rect">
                      <a:avLst/>
                    </a:prstGeom>
                    <a:noFill/>
                    <a:ln>
                      <a:noFill/>
                    </a:ln>
                  </c15:spPr>
                </c:ext>
                <c:ext xmlns:c16="http://schemas.microsoft.com/office/drawing/2014/chart" uri="{C3380CC4-5D6E-409C-BE32-E72D297353CC}">
                  <c16:uniqueId val="{0000000D-8213-486C-B858-DBD929F8E7E0}"/>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lumMod val="85000"/>
                      </a:schemeClr>
                    </a:solidFill>
                    <a:latin typeface="Arial" panose="020B0604020202020204" pitchFamily="34" charset="0"/>
                    <a:ea typeface="+mn-ea"/>
                    <a:cs typeface="Arial" panose="020B0604020202020204" pitchFamily="34" charset="0"/>
                  </a:defRPr>
                </a:pPr>
                <a:endParaRPr lang="de-DE"/>
              </a:p>
            </c:txPr>
            <c:dLblPos val="bestFit"/>
            <c:showLegendKey val="0"/>
            <c:showVal val="0"/>
            <c:showCatName val="1"/>
            <c:showSerName val="0"/>
            <c:showPercent val="1"/>
            <c:showBubbleSize val="1"/>
            <c:separator> </c:separator>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Aus_Kosten!$C$12:$C$18</c:f>
              <c:strCache>
                <c:ptCount val="7"/>
                <c:pt idx="0">
                  <c:v>Lieferanten</c:v>
                </c:pt>
                <c:pt idx="1">
                  <c:v>Baukosten</c:v>
                </c:pt>
                <c:pt idx="2">
                  <c:v>Personalkosten</c:v>
                </c:pt>
                <c:pt idx="3">
                  <c:v>Materialkosten</c:v>
                </c:pt>
                <c:pt idx="4">
                  <c:v>Genehmigung</c:v>
                </c:pt>
                <c:pt idx="5">
                  <c:v>Entsorgung</c:v>
                </c:pt>
                <c:pt idx="6">
                  <c:v>Sonstige</c:v>
                </c:pt>
              </c:strCache>
            </c:strRef>
          </c:cat>
          <c:val>
            <c:numRef>
              <c:f>Aus_Kosten!$D$12:$D$18</c:f>
              <c:numCache>
                <c:formatCode>#,##0\ [$€-407];[Red]\-#,##0\ [$€-407]</c:formatCode>
                <c:ptCount val="7"/>
                <c:pt idx="0">
                  <c:v>80000</c:v>
                </c:pt>
                <c:pt idx="1">
                  <c:v>2000</c:v>
                </c:pt>
                <c:pt idx="2">
                  <c:v>6900</c:v>
                </c:pt>
                <c:pt idx="3">
                  <c:v>7300</c:v>
                </c:pt>
                <c:pt idx="4">
                  <c:v>3200</c:v>
                </c:pt>
                <c:pt idx="5">
                  <c:v>1570</c:v>
                </c:pt>
                <c:pt idx="6">
                  <c:v>1570</c:v>
                </c:pt>
              </c:numCache>
            </c:numRef>
          </c:val>
          <c:extLst>
            <c:ext xmlns:c16="http://schemas.microsoft.com/office/drawing/2014/chart" uri="{C3380CC4-5D6E-409C-BE32-E72D297353CC}">
              <c16:uniqueId val="{0000000E-8213-486C-B858-DBD929F8E7E0}"/>
            </c:ext>
          </c:extLst>
        </c:ser>
        <c:dLbls>
          <c:showLegendKey val="0"/>
          <c:showVal val="0"/>
          <c:showCatName val="0"/>
          <c:showSerName val="0"/>
          <c:showPercent val="0"/>
          <c:showBubbleSize val="0"/>
          <c:showLeaderLines val="1"/>
        </c:dLbls>
        <c:firstSliceAng val="13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1400" b="0" i="0" u="none" strike="noStrike" kern="1200" baseline="0">
              <a:solidFill>
                <a:schemeClr val="bg1"/>
              </a:solidFill>
              <a:latin typeface="Arial" panose="020B0604020202020204" pitchFamily="34" charset="0"/>
              <a:ea typeface="+mn-ea"/>
              <a:cs typeface="Arial" panose="020B0604020202020204" pitchFamily="34" charset="0"/>
            </a:defRPr>
          </a:pPr>
          <a:endParaRPr lang="de-DE"/>
        </a:p>
      </c:txPr>
    </c:legend>
    <c:plotVisOnly val="1"/>
    <c:dispBlanksAs val="zero"/>
    <c:showDLblsOverMax val="1"/>
  </c:chart>
  <c:spPr>
    <a:noFill/>
    <a:ln>
      <a:noFill/>
    </a:ln>
    <a:effectLst/>
  </c:spPr>
  <c:txPr>
    <a:bodyPr/>
    <a:lstStyle/>
    <a:p>
      <a:pPr>
        <a:defRPr/>
      </a:pPr>
      <a:endParaRPr lang="de-DE"/>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panose="020B0604020202020204" pitchFamily="34" charset="0"/>
                <a:ea typeface="+mn-ea"/>
                <a:cs typeface="Arial" panose="020B0604020202020204" pitchFamily="34" charset="0"/>
              </a:defRPr>
            </a:pPr>
            <a:r>
              <a:rPr lang="de-DE" sz="2000">
                <a:latin typeface="Arial" panose="020B0604020202020204" pitchFamily="34" charset="0"/>
                <a:cs typeface="Arial" panose="020B0604020202020204" pitchFamily="34" charset="0"/>
              </a:rPr>
              <a:t>Projektschritte Kostenvergleich: Plan-Ist</a:t>
            </a:r>
          </a:p>
        </c:rich>
      </c:tx>
      <c:layout>
        <c:manualLayout>
          <c:xMode val="edge"/>
          <c:yMode val="edge"/>
          <c:x val="0.16000110347857702"/>
          <c:y val="2.7731004803236727E-2"/>
        </c:manualLayout>
      </c:layout>
      <c:overlay val="0"/>
      <c:spPr>
        <a:noFill/>
        <a:ln>
          <a:noFill/>
        </a:ln>
        <a:effectLst/>
      </c:spPr>
      <c:txPr>
        <a:bodyPr rot="0" spcFirstLastPara="1" vertOverflow="ellipsis" vert="horz" wrap="square" anchor="ctr" anchorCtr="1"/>
        <a:lstStyle/>
        <a:p>
          <a:pPr>
            <a:defRPr sz="20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0712801330008299"/>
          <c:y val="0.18692026609200799"/>
          <c:w val="0.86793433083956795"/>
          <c:h val="0.55701302351728699"/>
        </c:manualLayout>
      </c:layout>
      <c:barChart>
        <c:barDir val="col"/>
        <c:grouping val="clustered"/>
        <c:varyColors val="0"/>
        <c:ser>
          <c:idx val="0"/>
          <c:order val="0"/>
          <c:tx>
            <c:strRef>
              <c:f>Aus_Kosten!$D$38</c:f>
              <c:strCache>
                <c:ptCount val="1"/>
                <c:pt idx="0">
                  <c:v>Plan-Gesamt</c:v>
                </c:pt>
              </c:strCache>
            </c:strRef>
          </c:tx>
          <c:spPr>
            <a:solidFill>
              <a:srgbClr val="FFFF00"/>
            </a:solidFill>
            <a:ln>
              <a:noFill/>
            </a:ln>
            <a:effectLst>
              <a:outerShdw blurRad="57150" dist="19050" dir="5400000" algn="ctr" rotWithShape="0">
                <a:srgbClr val="000000">
                  <a:alpha val="63000"/>
                </a:srgbClr>
              </a:outerShdw>
            </a:effectLst>
          </c:spPr>
          <c:invertIfNegative val="0"/>
          <c:dPt>
            <c:idx val="0"/>
            <c:invertIfNegative val="0"/>
            <c:bubble3D val="0"/>
            <c:spPr>
              <a:solidFill>
                <a:srgbClr val="FFFF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DD23-41DC-864D-8AB2837E4619}"/>
              </c:ext>
            </c:extLst>
          </c:dPt>
          <c:dPt>
            <c:idx val="1"/>
            <c:invertIfNegative val="0"/>
            <c:bubble3D val="0"/>
            <c:spPr>
              <a:solidFill>
                <a:srgbClr val="FFFF0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DD23-41DC-864D-8AB2837E4619}"/>
              </c:ext>
            </c:extLst>
          </c:dPt>
          <c:dLbls>
            <c:dLbl>
              <c:idx val="0"/>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D23-41DC-864D-8AB2837E4619}"/>
                </c:ext>
              </c:extLst>
            </c:dLbl>
            <c:dLbl>
              <c:idx val="1"/>
              <c:showLegendKey val="0"/>
              <c:showVal val="0"/>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D23-41DC-864D-8AB2837E461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de-D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Aus_Kosten!$C$39:$C$59</c:f>
              <c:strCache>
                <c:ptCount val="21"/>
                <c:pt idx="0">
                  <c:v>Filterpresse</c:v>
                </c:pt>
                <c:pt idx="1">
                  <c:v>Kolbenmembranpumpe</c:v>
                </c:pt>
                <c:pt idx="2">
                  <c:v>Vorbereitung Aufstellungsort</c:v>
                </c:pt>
                <c:pt idx="3">
                  <c:v>Bodenaufarbeiten</c:v>
                </c:pt>
                <c:pt idx="4">
                  <c:v>Bodenbeschichtung </c:v>
                </c:pt>
                <c:pt idx="5">
                  <c:v>Stahlbau</c:v>
                </c:pt>
                <c:pt idx="6">
                  <c:v>Verrohrung</c:v>
                </c:pt>
                <c:pt idx="7">
                  <c:v>Elektromontage</c:v>
                </c:pt>
                <c:pt idx="8">
                  <c:v>Einbindung PLS</c:v>
                </c:pt>
                <c:pt idx="9">
                  <c:v>Demontage alte Presse</c:v>
                </c:pt>
                <c:pt idx="10">
                  <c:v>Demontage Pumpe</c:v>
                </c:pt>
                <c:pt idx="11">
                  <c:v>Bodensanierung</c:v>
                </c:pt>
                <c:pt idx="12">
                  <c:v>Entsorgung</c:v>
                </c:pt>
                <c:pt idx="13">
                  <c:v>Abnahme</c:v>
                </c:pt>
                <c:pt idx="14">
                  <c:v>Imponderabilien</c:v>
                </c:pt>
                <c:pt idx="15">
                  <c:v>0</c:v>
                </c:pt>
                <c:pt idx="16">
                  <c:v>0</c:v>
                </c:pt>
                <c:pt idx="17">
                  <c:v>0</c:v>
                </c:pt>
                <c:pt idx="18">
                  <c:v>0</c:v>
                </c:pt>
                <c:pt idx="19">
                  <c:v>0</c:v>
                </c:pt>
                <c:pt idx="20">
                  <c:v>0</c:v>
                </c:pt>
              </c:strCache>
            </c:strRef>
          </c:cat>
          <c:val>
            <c:numRef>
              <c:f>Aus_Kosten!$D$39:$D$59</c:f>
              <c:numCache>
                <c:formatCode>#,##0\ [$€-407];[Red]\-#,##0\ [$€-407]</c:formatCode>
                <c:ptCount val="21"/>
                <c:pt idx="0">
                  <c:v>58200</c:v>
                </c:pt>
                <c:pt idx="1">
                  <c:v>20000</c:v>
                </c:pt>
                <c:pt idx="2">
                  <c:v>1000</c:v>
                </c:pt>
                <c:pt idx="3">
                  <c:v>2000</c:v>
                </c:pt>
                <c:pt idx="4">
                  <c:v>3500</c:v>
                </c:pt>
                <c:pt idx="5">
                  <c:v>6500</c:v>
                </c:pt>
                <c:pt idx="6">
                  <c:v>2300</c:v>
                </c:pt>
                <c:pt idx="7">
                  <c:v>1100</c:v>
                </c:pt>
                <c:pt idx="8">
                  <c:v>1500</c:v>
                </c:pt>
                <c:pt idx="9">
                  <c:v>1000</c:v>
                </c:pt>
                <c:pt idx="10">
                  <c:v>1000</c:v>
                </c:pt>
                <c:pt idx="11">
                  <c:v>1300</c:v>
                </c:pt>
                <c:pt idx="12">
                  <c:v>1200</c:v>
                </c:pt>
                <c:pt idx="13">
                  <c:v>1500</c:v>
                </c:pt>
                <c:pt idx="14">
                  <c:v>10</c:v>
                </c:pt>
                <c:pt idx="15">
                  <c:v>10</c:v>
                </c:pt>
                <c:pt idx="16">
                  <c:v>10</c:v>
                </c:pt>
                <c:pt idx="17">
                  <c:v>10</c:v>
                </c:pt>
                <c:pt idx="18">
                  <c:v>10</c:v>
                </c:pt>
                <c:pt idx="19">
                  <c:v>10</c:v>
                </c:pt>
                <c:pt idx="20">
                  <c:v>10</c:v>
                </c:pt>
              </c:numCache>
            </c:numRef>
          </c:val>
          <c:extLst>
            <c:ext xmlns:c16="http://schemas.microsoft.com/office/drawing/2014/chart" uri="{C3380CC4-5D6E-409C-BE32-E72D297353CC}">
              <c16:uniqueId val="{00000004-DD23-41DC-864D-8AB2837E4619}"/>
            </c:ext>
          </c:extLst>
        </c:ser>
        <c:ser>
          <c:idx val="1"/>
          <c:order val="1"/>
          <c:tx>
            <c:strRef>
              <c:f>Aus_Kosten!$E$38</c:f>
              <c:strCache>
                <c:ptCount val="1"/>
                <c:pt idx="0">
                  <c:v>Kosten aktuell</c:v>
                </c:pt>
              </c:strCache>
            </c:strRef>
          </c:tx>
          <c:spPr>
            <a:solidFill>
              <a:schemeClr val="bg1">
                <a:lumMod val="85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de-DE"/>
              </a:p>
            </c:txP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Aus_Kosten!$C$39:$C$59</c:f>
              <c:strCache>
                <c:ptCount val="21"/>
                <c:pt idx="0">
                  <c:v>Filterpresse</c:v>
                </c:pt>
                <c:pt idx="1">
                  <c:v>Kolbenmembranpumpe</c:v>
                </c:pt>
                <c:pt idx="2">
                  <c:v>Vorbereitung Aufstellungsort</c:v>
                </c:pt>
                <c:pt idx="3">
                  <c:v>Bodenaufarbeiten</c:v>
                </c:pt>
                <c:pt idx="4">
                  <c:v>Bodenbeschichtung </c:v>
                </c:pt>
                <c:pt idx="5">
                  <c:v>Stahlbau</c:v>
                </c:pt>
                <c:pt idx="6">
                  <c:v>Verrohrung</c:v>
                </c:pt>
                <c:pt idx="7">
                  <c:v>Elektromontage</c:v>
                </c:pt>
                <c:pt idx="8">
                  <c:v>Einbindung PLS</c:v>
                </c:pt>
                <c:pt idx="9">
                  <c:v>Demontage alte Presse</c:v>
                </c:pt>
                <c:pt idx="10">
                  <c:v>Demontage Pumpe</c:v>
                </c:pt>
                <c:pt idx="11">
                  <c:v>Bodensanierung</c:v>
                </c:pt>
                <c:pt idx="12">
                  <c:v>Entsorgung</c:v>
                </c:pt>
                <c:pt idx="13">
                  <c:v>Abnahme</c:v>
                </c:pt>
                <c:pt idx="14">
                  <c:v>Imponderabilien</c:v>
                </c:pt>
                <c:pt idx="15">
                  <c:v>0</c:v>
                </c:pt>
                <c:pt idx="16">
                  <c:v>0</c:v>
                </c:pt>
                <c:pt idx="17">
                  <c:v>0</c:v>
                </c:pt>
                <c:pt idx="18">
                  <c:v>0</c:v>
                </c:pt>
                <c:pt idx="19">
                  <c:v>0</c:v>
                </c:pt>
                <c:pt idx="20">
                  <c:v>0</c:v>
                </c:pt>
              </c:strCache>
            </c:strRef>
          </c:cat>
          <c:val>
            <c:numRef>
              <c:f>Aus_Kosten!$E$39:$E$59</c:f>
              <c:numCache>
                <c:formatCode>#,##0\ [$€-407];[Red]\-#,##0\ [$€-407]</c:formatCode>
                <c:ptCount val="21"/>
                <c:pt idx="0">
                  <c:v>55200</c:v>
                </c:pt>
                <c:pt idx="1">
                  <c:v>19500</c:v>
                </c:pt>
                <c:pt idx="2">
                  <c:v>1450</c:v>
                </c:pt>
                <c:pt idx="3">
                  <c:v>4700</c:v>
                </c:pt>
                <c:pt idx="4">
                  <c:v>3600</c:v>
                </c:pt>
                <c:pt idx="5">
                  <c:v>8200</c:v>
                </c:pt>
                <c:pt idx="6">
                  <c:v>2300</c:v>
                </c:pt>
                <c:pt idx="7">
                  <c:v>1100</c:v>
                </c:pt>
                <c:pt idx="8">
                  <c:v>1500</c:v>
                </c:pt>
                <c:pt idx="9">
                  <c:v>700</c:v>
                </c:pt>
                <c:pt idx="10">
                  <c:v>200</c:v>
                </c:pt>
                <c:pt idx="11">
                  <c:v>2800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5-DD23-41DC-864D-8AB2837E4619}"/>
            </c:ext>
          </c:extLst>
        </c:ser>
        <c:dLbls>
          <c:showLegendKey val="0"/>
          <c:showVal val="0"/>
          <c:showCatName val="0"/>
          <c:showSerName val="0"/>
          <c:showPercent val="0"/>
          <c:showBubbleSize val="0"/>
        </c:dLbls>
        <c:gapWidth val="100"/>
        <c:overlap val="-24"/>
        <c:axId val="1373318400"/>
        <c:axId val="1373318960"/>
      </c:barChart>
      <c:catAx>
        <c:axId val="1373318400"/>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1200" b="0" i="0" u="none" strike="noStrike" kern="1200" baseline="0">
                <a:solidFill>
                  <a:schemeClr val="lt1">
                    <a:lumMod val="85000"/>
                  </a:schemeClr>
                </a:solidFill>
                <a:latin typeface="Arial" panose="020B0604020202020204" pitchFamily="34" charset="0"/>
                <a:ea typeface="+mn-ea"/>
                <a:cs typeface="Arial" panose="020B0604020202020204" pitchFamily="34" charset="0"/>
              </a:defRPr>
            </a:pPr>
            <a:endParaRPr lang="de-DE"/>
          </a:p>
        </c:txPr>
        <c:crossAx val="1373318960"/>
        <c:crosses val="autoZero"/>
        <c:auto val="1"/>
        <c:lblAlgn val="ctr"/>
        <c:lblOffset val="100"/>
        <c:noMultiLvlLbl val="0"/>
      </c:catAx>
      <c:valAx>
        <c:axId val="1373318960"/>
        <c:scaling>
          <c:orientation val="minMax"/>
        </c:scaling>
        <c:delete val="0"/>
        <c:axPos val="l"/>
        <c:majorGridlines>
          <c:spPr>
            <a:ln w="9525" cap="flat" cmpd="sng" algn="ctr">
              <a:solidFill>
                <a:schemeClr val="lt1">
                  <a:lumMod val="95000"/>
                  <a:alpha val="10000"/>
                </a:schemeClr>
              </a:solidFill>
              <a:round/>
            </a:ln>
            <a:effectLst/>
          </c:spPr>
        </c:majorGridlines>
        <c:numFmt formatCode="#,##0\ [$€-407];[Red]\-#,##0\ [$€-407]"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crossAx val="1373318400"/>
        <c:crossesAt val="1"/>
        <c:crossBetween val="between"/>
      </c:valAx>
      <c:spPr>
        <a:noFill/>
        <a:ln>
          <a:noFill/>
        </a:ln>
        <a:effectLst/>
      </c:spPr>
    </c:plotArea>
    <c:legend>
      <c:legendPos val="t"/>
      <c:overlay val="1"/>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1"/>
  </c:chart>
  <c:spPr>
    <a:noFill/>
    <a:ln>
      <a:noFill/>
    </a:ln>
    <a:effectLst/>
  </c:spPr>
  <c:txPr>
    <a:bodyPr/>
    <a:lstStyle/>
    <a:p>
      <a:pPr>
        <a:defRPr/>
      </a:pPr>
      <a:endParaRPr lang="de-DE"/>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800" b="1" i="0" u="none" strike="noStrike" kern="1200" spc="0" baseline="0">
                <a:solidFill>
                  <a:schemeClr val="bg1"/>
                </a:solidFill>
                <a:latin typeface="Arial" panose="020B0604020202020204" pitchFamily="34" charset="0"/>
                <a:ea typeface="+mn-ea"/>
                <a:cs typeface="Arial" panose="020B0604020202020204" pitchFamily="34" charset="0"/>
              </a:defRPr>
            </a:pPr>
            <a:r>
              <a:rPr lang="en-US" sz="2800" b="1">
                <a:solidFill>
                  <a:schemeClr val="bg1"/>
                </a:solidFill>
                <a:latin typeface="Arial" panose="020B0604020202020204" pitchFamily="34" charset="0"/>
                <a:cs typeface="Arial" panose="020B0604020202020204" pitchFamily="34" charset="0"/>
              </a:rPr>
              <a:t>Arbeitspakete</a:t>
            </a:r>
          </a:p>
        </c:rich>
      </c:tx>
      <c:overlay val="0"/>
      <c:spPr>
        <a:noFill/>
        <a:ln>
          <a:noFill/>
        </a:ln>
        <a:effectLst/>
      </c:spPr>
      <c:txPr>
        <a:bodyPr rot="0" spcFirstLastPara="1" vertOverflow="ellipsis" vert="horz" wrap="square" anchor="ctr" anchorCtr="1"/>
        <a:lstStyle/>
        <a:p>
          <a:pPr>
            <a:defRPr sz="2800" b="1" i="0" u="none" strike="noStrike" kern="1200" spc="0" baseline="0">
              <a:solidFill>
                <a:schemeClr val="bg1"/>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3.4029389017788091E-2"/>
          <c:y val="0.16612583752479354"/>
          <c:w val="0.95050270688321725"/>
          <c:h val="0.75290287419518054"/>
        </c:manualLayout>
      </c:layout>
      <c:barChart>
        <c:barDir val="col"/>
        <c:grouping val="clustered"/>
        <c:varyColors val="0"/>
        <c:ser>
          <c:idx val="0"/>
          <c:order val="0"/>
          <c:tx>
            <c:strRef>
              <c:f>Tabellen!$G$11</c:f>
              <c:strCache>
                <c:ptCount val="1"/>
                <c:pt idx="0">
                  <c:v>Gesamt</c:v>
                </c:pt>
              </c:strCache>
            </c:strRef>
          </c:tx>
          <c:spPr>
            <a:solidFill>
              <a:srgbClr val="FFFF00"/>
            </a:solidFill>
            <a:ln>
              <a:noFill/>
            </a:ln>
            <a:effectLst>
              <a:glow rad="88900">
                <a:schemeClr val="accent5">
                  <a:lumMod val="7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in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Tabellen!$H$11</c:f>
              <c:numCache>
                <c:formatCode>General</c:formatCode>
                <c:ptCount val="1"/>
                <c:pt idx="0">
                  <c:v>29</c:v>
                </c:pt>
              </c:numCache>
            </c:numRef>
          </c:val>
          <c:extLst>
            <c:ext xmlns:c16="http://schemas.microsoft.com/office/drawing/2014/chart" uri="{C3380CC4-5D6E-409C-BE32-E72D297353CC}">
              <c16:uniqueId val="{00000000-DDF4-461A-A6AA-8AB131556A5E}"/>
            </c:ext>
          </c:extLst>
        </c:ser>
        <c:ser>
          <c:idx val="1"/>
          <c:order val="1"/>
          <c:tx>
            <c:strRef>
              <c:f>Tabellen!$G$12</c:f>
              <c:strCache>
                <c:ptCount val="1"/>
                <c:pt idx="0">
                  <c:v>überfällig</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in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Tabellen!$H$12</c:f>
              <c:numCache>
                <c:formatCode>General</c:formatCode>
                <c:ptCount val="1"/>
                <c:pt idx="0">
                  <c:v>12</c:v>
                </c:pt>
              </c:numCache>
            </c:numRef>
          </c:val>
          <c:extLst>
            <c:ext xmlns:c16="http://schemas.microsoft.com/office/drawing/2014/chart" uri="{C3380CC4-5D6E-409C-BE32-E72D297353CC}">
              <c16:uniqueId val="{00000001-DDF4-461A-A6AA-8AB131556A5E}"/>
            </c:ext>
          </c:extLst>
        </c:ser>
        <c:ser>
          <c:idx val="2"/>
          <c:order val="2"/>
          <c:tx>
            <c:strRef>
              <c:f>Tabellen!$G$13</c:f>
              <c:strCache>
                <c:ptCount val="1"/>
                <c:pt idx="0">
                  <c:v>in time</c:v>
                </c:pt>
              </c:strCache>
            </c:strRef>
          </c:tx>
          <c:spPr>
            <a:solidFill>
              <a:srgbClr val="00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in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Tabellen!$H$13</c:f>
              <c:numCache>
                <c:formatCode>General</c:formatCode>
                <c:ptCount val="1"/>
                <c:pt idx="0">
                  <c:v>17</c:v>
                </c:pt>
              </c:numCache>
            </c:numRef>
          </c:val>
          <c:extLst>
            <c:ext xmlns:c16="http://schemas.microsoft.com/office/drawing/2014/chart" uri="{C3380CC4-5D6E-409C-BE32-E72D297353CC}">
              <c16:uniqueId val="{00000002-DDF4-461A-A6AA-8AB131556A5E}"/>
            </c:ext>
          </c:extLst>
        </c:ser>
        <c:dLbls>
          <c:showLegendKey val="0"/>
          <c:showVal val="0"/>
          <c:showCatName val="0"/>
          <c:showSerName val="0"/>
          <c:showPercent val="0"/>
          <c:showBubbleSize val="0"/>
        </c:dLbls>
        <c:gapWidth val="100"/>
        <c:overlap val="10"/>
        <c:axId val="834852080"/>
        <c:axId val="834852496"/>
      </c:barChart>
      <c:catAx>
        <c:axId val="834852080"/>
        <c:scaling>
          <c:orientation val="minMax"/>
        </c:scaling>
        <c:delete val="1"/>
        <c:axPos val="b"/>
        <c:numFmt formatCode="General" sourceLinked="1"/>
        <c:majorTickMark val="none"/>
        <c:minorTickMark val="none"/>
        <c:tickLblPos val="nextTo"/>
        <c:crossAx val="834852496"/>
        <c:crosses val="autoZero"/>
        <c:auto val="1"/>
        <c:lblAlgn val="ctr"/>
        <c:lblOffset val="100"/>
        <c:noMultiLvlLbl val="0"/>
      </c:catAx>
      <c:valAx>
        <c:axId val="834852496"/>
        <c:scaling>
          <c:orientation val="minMax"/>
          <c:max val="20"/>
          <c:min val="0"/>
        </c:scaling>
        <c:delete val="1"/>
        <c:axPos val="l"/>
        <c:majorGridlines>
          <c:spPr>
            <a:ln w="9525" cap="flat" cmpd="sng" algn="ctr">
              <a:noFill/>
              <a:round/>
            </a:ln>
            <a:effectLst/>
          </c:spPr>
        </c:majorGridlines>
        <c:numFmt formatCode="General" sourceLinked="1"/>
        <c:majorTickMark val="none"/>
        <c:minorTickMark val="none"/>
        <c:tickLblPos val="nextTo"/>
        <c:crossAx val="8348520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bg1"/>
                </a:solidFill>
                <a:latin typeface="Arial" panose="020B0604020202020204" pitchFamily="34" charset="0"/>
                <a:ea typeface="+mn-ea"/>
                <a:cs typeface="Arial" panose="020B0604020202020204" pitchFamily="34" charset="0"/>
              </a:defRPr>
            </a:pPr>
            <a:r>
              <a:rPr lang="en-US" sz="2000" b="1">
                <a:solidFill>
                  <a:schemeClr val="bg1"/>
                </a:solidFill>
                <a:latin typeface="Arial" panose="020B0604020202020204" pitchFamily="34" charset="0"/>
                <a:cs typeface="Arial" panose="020B0604020202020204" pitchFamily="34" charset="0"/>
              </a:rPr>
              <a:t>TOP</a:t>
            </a:r>
            <a:r>
              <a:rPr lang="en-US" sz="2000" b="1" baseline="0">
                <a:solidFill>
                  <a:schemeClr val="bg1"/>
                </a:solidFill>
                <a:latin typeface="Arial" panose="020B0604020202020204" pitchFamily="34" charset="0"/>
                <a:cs typeface="Arial" panose="020B0604020202020204" pitchFamily="34" charset="0"/>
              </a:rPr>
              <a:t> 5 Kostenüberschreitung</a:t>
            </a:r>
            <a:endParaRPr lang="en-US" sz="2000" b="1">
              <a:solidFill>
                <a:schemeClr val="bg1"/>
              </a:solidFill>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bg1"/>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bar"/>
        <c:grouping val="clustered"/>
        <c:varyColors val="0"/>
        <c:ser>
          <c:idx val="0"/>
          <c:order val="0"/>
          <c:tx>
            <c:strRef>
              <c:f>Tabellen!$E$48</c:f>
              <c:strCache>
                <c:ptCount val="1"/>
                <c:pt idx="0">
                  <c:v>über Plan</c:v>
                </c:pt>
              </c:strCache>
            </c:strRef>
          </c:tx>
          <c:spPr>
            <a:solidFill>
              <a:srgbClr val="FFFF00"/>
            </a:solidFill>
            <a:ln>
              <a:solidFill>
                <a:schemeClr val="accent1">
                  <a:shade val="50000"/>
                </a:schemeClr>
              </a:solidFill>
            </a:ln>
            <a:effectLst>
              <a:glow rad="88900">
                <a:schemeClr val="accent1">
                  <a:lumMod val="20000"/>
                  <a:lumOff val="80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Tabellen!$D$49:$D$53</c:f>
              <c:strCache>
                <c:ptCount val="5"/>
                <c:pt idx="0">
                  <c:v>Bodenaufarbeiten</c:v>
                </c:pt>
                <c:pt idx="1">
                  <c:v>Stahlbau</c:v>
                </c:pt>
                <c:pt idx="2">
                  <c:v>Bodensanierung</c:v>
                </c:pt>
                <c:pt idx="3">
                  <c:v>Vorbereitung Aufstellungsort</c:v>
                </c:pt>
                <c:pt idx="4">
                  <c:v>Bodenbeschichtung </c:v>
                </c:pt>
              </c:strCache>
            </c:strRef>
          </c:cat>
          <c:val>
            <c:numRef>
              <c:f>Tabellen!$E$49:$E$53</c:f>
              <c:numCache>
                <c:formatCode>#,##0\ [$€-407];[Red]\-#,##0\ [$€-407]</c:formatCode>
                <c:ptCount val="5"/>
                <c:pt idx="0">
                  <c:v>2700</c:v>
                </c:pt>
                <c:pt idx="1">
                  <c:v>1700</c:v>
                </c:pt>
                <c:pt idx="2">
                  <c:v>1500</c:v>
                </c:pt>
                <c:pt idx="3">
                  <c:v>450</c:v>
                </c:pt>
                <c:pt idx="4">
                  <c:v>100</c:v>
                </c:pt>
              </c:numCache>
            </c:numRef>
          </c:val>
          <c:extLst>
            <c:ext xmlns:c16="http://schemas.microsoft.com/office/drawing/2014/chart" uri="{C3380CC4-5D6E-409C-BE32-E72D297353CC}">
              <c16:uniqueId val="{00000000-BC97-421F-A50D-19FEFF96DE70}"/>
            </c:ext>
          </c:extLst>
        </c:ser>
        <c:dLbls>
          <c:showLegendKey val="0"/>
          <c:showVal val="0"/>
          <c:showCatName val="0"/>
          <c:showSerName val="0"/>
          <c:showPercent val="0"/>
          <c:showBubbleSize val="0"/>
        </c:dLbls>
        <c:gapWidth val="182"/>
        <c:axId val="1037450096"/>
        <c:axId val="1037444688"/>
      </c:barChart>
      <c:catAx>
        <c:axId val="1037450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bg1"/>
                </a:solidFill>
                <a:latin typeface="Arial" panose="020B0604020202020204" pitchFamily="34" charset="0"/>
                <a:ea typeface="+mn-ea"/>
                <a:cs typeface="Arial" panose="020B0604020202020204" pitchFamily="34" charset="0"/>
              </a:defRPr>
            </a:pPr>
            <a:endParaRPr lang="de-DE"/>
          </a:p>
        </c:txPr>
        <c:crossAx val="1037444688"/>
        <c:crosses val="autoZero"/>
        <c:auto val="1"/>
        <c:lblAlgn val="ctr"/>
        <c:lblOffset val="100"/>
        <c:noMultiLvlLbl val="0"/>
      </c:catAx>
      <c:valAx>
        <c:axId val="1037444688"/>
        <c:scaling>
          <c:orientation val="minMax"/>
        </c:scaling>
        <c:delete val="0"/>
        <c:axPos val="b"/>
        <c:majorGridlines>
          <c:spPr>
            <a:ln w="9525" cap="flat" cmpd="sng" algn="ctr">
              <a:noFill/>
              <a:round/>
            </a:ln>
            <a:effectLst/>
          </c:spPr>
        </c:majorGridlines>
        <c:numFmt formatCode="#,##0\ [$€-407];[Red]\-#,##0\ [$€-407]" sourceLinked="1"/>
        <c:majorTickMark val="none"/>
        <c:minorTickMark val="none"/>
        <c:tickLblPos val="none"/>
        <c:spPr>
          <a:noFill/>
          <a:ln>
            <a:noFill/>
          </a:ln>
          <a:effectLst/>
        </c:spPr>
        <c:txPr>
          <a:bodyPr rot="-60000000" spcFirstLastPara="1" vertOverflow="ellipsis" vert="horz" wrap="square" anchor="ctr" anchorCtr="1"/>
          <a:lstStyle/>
          <a:p>
            <a:pPr>
              <a:defRPr sz="1000" b="0" i="0" u="none" strike="noStrike" kern="1200" baseline="0">
                <a:solidFill>
                  <a:schemeClr val="bg1"/>
                </a:solidFill>
                <a:latin typeface="Arial" panose="020B0604020202020204" pitchFamily="34" charset="0"/>
                <a:ea typeface="+mn-ea"/>
                <a:cs typeface="Arial" panose="020B0604020202020204" pitchFamily="34" charset="0"/>
              </a:defRPr>
            </a:pPr>
            <a:endParaRPr lang="de-DE"/>
          </a:p>
        </c:txPr>
        <c:crossAx val="103745009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baseline="0">
                <a:solidFill>
                  <a:schemeClr val="bg1"/>
                </a:solidFill>
                <a:latin typeface="Arial" panose="020B0604020202020204" pitchFamily="34" charset="0"/>
                <a:ea typeface="+mn-ea"/>
                <a:cs typeface="Arial" panose="020B0604020202020204" pitchFamily="34" charset="0"/>
              </a:defRPr>
            </a:pPr>
            <a:r>
              <a:rPr lang="en-US" sz="2000">
                <a:solidFill>
                  <a:schemeClr val="bg1"/>
                </a:solidFill>
                <a:latin typeface="Arial" panose="020B0604020202020204" pitchFamily="34" charset="0"/>
                <a:cs typeface="Arial" panose="020B0604020202020204" pitchFamily="34" charset="0"/>
              </a:rPr>
              <a:t>Kosten: kalkuliert - Ist</a:t>
            </a:r>
          </a:p>
        </c:rich>
      </c:tx>
      <c:layout>
        <c:manualLayout>
          <c:xMode val="edge"/>
          <c:yMode val="edge"/>
          <c:x val="0.25459148908325518"/>
          <c:y val="7.0899387576552925E-2"/>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bg1"/>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tx>
            <c:strRef>
              <c:f>Aus_Kosten!$C$4</c:f>
              <c:strCache>
                <c:ptCount val="1"/>
                <c:pt idx="0">
                  <c:v>Kalkuliert</c:v>
                </c:pt>
              </c:strCache>
            </c:strRef>
          </c:tx>
          <c:spPr>
            <a:solidFill>
              <a:srgbClr val="FFFF00"/>
            </a:solidFill>
            <a:ln>
              <a:noFill/>
            </a:ln>
            <a:effectLst>
              <a:outerShdw blurRad="57150" dist="19050" dir="5400000" algn="ctr" rotWithShape="0">
                <a:srgbClr val="000000">
                  <a:alpha val="63000"/>
                </a:srgbClr>
              </a:outerShdw>
            </a:effectLst>
          </c:spPr>
          <c:invertIfNegative val="0"/>
          <c:dPt>
            <c:idx val="1"/>
            <c:invertIfNegative val="0"/>
            <c:bubble3D val="0"/>
            <c:spPr>
              <a:solidFill>
                <a:schemeClr val="bg1">
                  <a:lumMod val="85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735B-49C6-B329-BFAB344B7CF2}"/>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in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Aus_Kosten!$C$5</c:f>
              <c:numCache>
                <c:formatCode>_-* #,##0_-;\-* #,##0_-;_-* "-"??_-;_-@_-</c:formatCode>
                <c:ptCount val="1"/>
                <c:pt idx="0">
                  <c:v>102160</c:v>
                </c:pt>
              </c:numCache>
            </c:numRef>
          </c:val>
          <c:extLst>
            <c:ext xmlns:c16="http://schemas.microsoft.com/office/drawing/2014/chart" uri="{C3380CC4-5D6E-409C-BE32-E72D297353CC}">
              <c16:uniqueId val="{00000002-735B-49C6-B329-BFAB344B7CF2}"/>
            </c:ext>
          </c:extLst>
        </c:ser>
        <c:ser>
          <c:idx val="1"/>
          <c:order val="1"/>
          <c:tx>
            <c:strRef>
              <c:f>Aus_Kosten!$D$4</c:f>
              <c:strCache>
                <c:ptCount val="1"/>
                <c:pt idx="0">
                  <c:v>aktuell</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de-DE"/>
              </a:p>
            </c:txPr>
            <c:dLblPos val="inEnd"/>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Aus_Kosten!$D$5</c:f>
              <c:numCache>
                <c:formatCode>_-* #,##0_-;\-* #,##0_-;_-* "-"??_-;_-@_-</c:formatCode>
                <c:ptCount val="1"/>
                <c:pt idx="0">
                  <c:v>101250</c:v>
                </c:pt>
              </c:numCache>
            </c:numRef>
          </c:val>
          <c:extLst>
            <c:ext xmlns:c16="http://schemas.microsoft.com/office/drawing/2014/chart" uri="{C3380CC4-5D6E-409C-BE32-E72D297353CC}">
              <c16:uniqueId val="{00000003-735B-49C6-B329-BFAB344B7CF2}"/>
            </c:ext>
          </c:extLst>
        </c:ser>
        <c:dLbls>
          <c:dLblPos val="inEnd"/>
          <c:showLegendKey val="0"/>
          <c:showVal val="1"/>
          <c:showCatName val="0"/>
          <c:showSerName val="0"/>
          <c:showPercent val="0"/>
          <c:showBubbleSize val="0"/>
        </c:dLbls>
        <c:gapWidth val="100"/>
        <c:overlap val="10"/>
        <c:axId val="906450991"/>
        <c:axId val="906453071"/>
      </c:barChart>
      <c:catAx>
        <c:axId val="906450991"/>
        <c:scaling>
          <c:orientation val="minMax"/>
        </c:scaling>
        <c:delete val="0"/>
        <c:axPos val="b"/>
        <c:numFmt formatCode="General" sourceLinked="1"/>
        <c:majorTickMark val="none"/>
        <c:minorTickMark val="none"/>
        <c:tickLblPos val="none"/>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06453071"/>
        <c:crosses val="autoZero"/>
        <c:auto val="1"/>
        <c:lblAlgn val="ctr"/>
        <c:lblOffset val="100"/>
        <c:noMultiLvlLbl val="0"/>
      </c:catAx>
      <c:valAx>
        <c:axId val="906453071"/>
        <c:scaling>
          <c:orientation val="minMax"/>
          <c:min val="0"/>
        </c:scaling>
        <c:delete val="0"/>
        <c:axPos val="l"/>
        <c:majorGridlines>
          <c:spPr>
            <a:ln w="9525" cap="flat" cmpd="sng" algn="ctr">
              <a:noFill/>
              <a:round/>
            </a:ln>
            <a:effectLst/>
          </c:spPr>
        </c:majorGridlines>
        <c:numFmt formatCode="_-* #,##0_-;\-* #,##0_-;_-* &quot;-&quot;??_-;_-@_-"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9064509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bg1"/>
                </a:solidFill>
                <a:latin typeface="Arial" panose="020B0604020202020204" pitchFamily="34" charset="0"/>
                <a:ea typeface="+mn-ea"/>
                <a:cs typeface="Arial" panose="020B0604020202020204" pitchFamily="34" charset="0"/>
              </a:defRPr>
            </a:pPr>
            <a:r>
              <a:rPr lang="en-US" sz="1800" b="1">
                <a:solidFill>
                  <a:schemeClr val="bg1"/>
                </a:solidFill>
                <a:latin typeface="Arial" panose="020B0604020202020204" pitchFamily="34" charset="0"/>
                <a:cs typeface="Arial" panose="020B0604020202020204" pitchFamily="34" charset="0"/>
              </a:rPr>
              <a:t>TOP 5 der Risiken für das Projekt</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bg1"/>
              </a:solidFill>
              <a:latin typeface="Arial" panose="020B0604020202020204" pitchFamily="34" charset="0"/>
              <a:ea typeface="+mn-ea"/>
              <a:cs typeface="Arial" panose="020B0604020202020204" pitchFamily="34" charset="0"/>
            </a:defRPr>
          </a:pPr>
          <a:endParaRPr lang="de-DE"/>
        </a:p>
      </c:txPr>
    </c:title>
    <c:autoTitleDeleted val="0"/>
    <c:plotArea>
      <c:layout/>
      <c:barChart>
        <c:barDir val="col"/>
        <c:grouping val="clustered"/>
        <c:varyColors val="0"/>
        <c:ser>
          <c:idx val="0"/>
          <c:order val="0"/>
          <c:spPr>
            <a:solidFill>
              <a:srgbClr val="FFFF00"/>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Aus_Risiko!$C$11:$C$15</c:f>
              <c:strCache>
                <c:ptCount val="5"/>
                <c:pt idx="0">
                  <c:v>Pumpe </c:v>
                </c:pt>
                <c:pt idx="1">
                  <c:v>neue Beschichtung</c:v>
                </c:pt>
                <c:pt idx="2">
                  <c:v>Aktualisierung Visu</c:v>
                </c:pt>
                <c:pt idx="3">
                  <c:v>keine Genehmigung</c:v>
                </c:pt>
                <c:pt idx="4">
                  <c:v>Stahlbau</c:v>
                </c:pt>
              </c:strCache>
            </c:strRef>
          </c:cat>
          <c:val>
            <c:numRef>
              <c:f>Aus_Risiko!$D$11:$D$15</c:f>
              <c:numCache>
                <c:formatCode>General</c:formatCode>
                <c:ptCount val="5"/>
                <c:pt idx="0">
                  <c:v>6.0015000000000001</c:v>
                </c:pt>
                <c:pt idx="1">
                  <c:v>5.0011000000000001</c:v>
                </c:pt>
                <c:pt idx="2">
                  <c:v>1.8016999999999999</c:v>
                </c:pt>
                <c:pt idx="3">
                  <c:v>1.8012999999999999</c:v>
                </c:pt>
                <c:pt idx="4">
                  <c:v>1.5016</c:v>
                </c:pt>
              </c:numCache>
            </c:numRef>
          </c:val>
          <c:extLst>
            <c:ext xmlns:c16="http://schemas.microsoft.com/office/drawing/2014/chart" uri="{C3380CC4-5D6E-409C-BE32-E72D297353CC}">
              <c16:uniqueId val="{00000000-B512-4A67-A512-F4851798063D}"/>
            </c:ext>
          </c:extLst>
        </c:ser>
        <c:dLbls>
          <c:showLegendKey val="0"/>
          <c:showVal val="0"/>
          <c:showCatName val="0"/>
          <c:showSerName val="0"/>
          <c:showPercent val="0"/>
          <c:showBubbleSize val="0"/>
        </c:dLbls>
        <c:gapWidth val="219"/>
        <c:overlap val="-27"/>
        <c:axId val="1250569615"/>
        <c:axId val="984062223"/>
      </c:barChart>
      <c:catAx>
        <c:axId val="1250569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crossAx val="984062223"/>
        <c:crosses val="autoZero"/>
        <c:auto val="1"/>
        <c:lblAlgn val="ctr"/>
        <c:lblOffset val="100"/>
        <c:noMultiLvlLbl val="0"/>
      </c:catAx>
      <c:valAx>
        <c:axId val="98406222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rgbClr val="FFFF00"/>
                    </a:solidFill>
                    <a:latin typeface="Arial" panose="020B0604020202020204" pitchFamily="34" charset="0"/>
                    <a:ea typeface="+mn-ea"/>
                    <a:cs typeface="Arial" panose="020B0604020202020204" pitchFamily="34" charset="0"/>
                  </a:defRPr>
                </a:pPr>
                <a:r>
                  <a:rPr lang="en-US" sz="1800">
                    <a:solidFill>
                      <a:srgbClr val="FFFF00"/>
                    </a:solidFill>
                    <a:latin typeface="Arial" panose="020B0604020202020204" pitchFamily="34" charset="0"/>
                    <a:cs typeface="Arial" panose="020B0604020202020204" pitchFamily="34" charset="0"/>
                  </a:rPr>
                  <a:t>Risikowert</a:t>
                </a:r>
              </a:p>
            </c:rich>
          </c:tx>
          <c:overlay val="0"/>
          <c:spPr>
            <a:noFill/>
            <a:ln>
              <a:noFill/>
            </a:ln>
            <a:effectLst/>
          </c:spPr>
          <c:txPr>
            <a:bodyPr rot="-5400000" spcFirstLastPara="1" vertOverflow="ellipsis" vert="horz" wrap="square" anchor="ctr" anchorCtr="1"/>
            <a:lstStyle/>
            <a:p>
              <a:pPr>
                <a:defRPr sz="1800" b="0"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rgbClr val="FFFF00"/>
                </a:solidFill>
                <a:latin typeface="Arial" panose="020B0604020202020204" pitchFamily="34" charset="0"/>
                <a:ea typeface="+mn-ea"/>
                <a:cs typeface="Arial" panose="020B0604020202020204" pitchFamily="34" charset="0"/>
              </a:defRPr>
            </a:pPr>
            <a:endParaRPr lang="de-DE"/>
          </a:p>
        </c:txPr>
        <c:crossAx val="12505696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4">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3. Kosten'!A1"/><Relationship Id="rId13" Type="http://schemas.openxmlformats.org/officeDocument/2006/relationships/chart" Target="../charts/chart6.xml"/><Relationship Id="rId18" Type="http://schemas.openxmlformats.org/officeDocument/2006/relationships/chart" Target="../charts/chart9.xml"/><Relationship Id="rId3" Type="http://schemas.openxmlformats.org/officeDocument/2006/relationships/chart" Target="../charts/chart3.xml"/><Relationship Id="rId7" Type="http://schemas.openxmlformats.org/officeDocument/2006/relationships/hyperlink" Target="#'2. Zeitplan'!A1"/><Relationship Id="rId12" Type="http://schemas.openxmlformats.org/officeDocument/2006/relationships/hyperlink" Target="#'7. Kommunikation'!A1"/><Relationship Id="rId17" Type="http://schemas.openxmlformats.org/officeDocument/2006/relationships/chart" Target="../charts/chart8.xml"/><Relationship Id="rId2" Type="http://schemas.openxmlformats.org/officeDocument/2006/relationships/chart" Target="../charts/chart2.xml"/><Relationship Id="rId16" Type="http://schemas.openxmlformats.org/officeDocument/2006/relationships/chart" Target="../charts/chart7.xml"/><Relationship Id="rId1" Type="http://schemas.openxmlformats.org/officeDocument/2006/relationships/chart" Target="../charts/chart1.xml"/><Relationship Id="rId6" Type="http://schemas.openxmlformats.org/officeDocument/2006/relationships/hyperlink" Target="#'1. Basisdaten'!A1"/><Relationship Id="rId11" Type="http://schemas.openxmlformats.org/officeDocument/2006/relationships/hyperlink" Target="#'6. Betroffen'!A1"/><Relationship Id="rId5" Type="http://schemas.openxmlformats.org/officeDocument/2006/relationships/chart" Target="../charts/chart5.xml"/><Relationship Id="rId15" Type="http://schemas.openxmlformats.org/officeDocument/2006/relationships/image" Target="../media/image1.jpeg"/><Relationship Id="rId10" Type="http://schemas.openxmlformats.org/officeDocument/2006/relationships/hyperlink" Target="#'5. Risiko'!A1"/><Relationship Id="rId4" Type="http://schemas.openxmlformats.org/officeDocument/2006/relationships/chart" Target="../charts/chart4.xml"/><Relationship Id="rId9" Type="http://schemas.openxmlformats.org/officeDocument/2006/relationships/hyperlink" Target="#'4.RACI'!A1"/><Relationship Id="rId14" Type="http://schemas.openxmlformats.org/officeDocument/2006/relationships/hyperlink" Target="#Gantt!A1"/></Relationships>
</file>

<file path=xl/drawings/_rels/drawing2.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8" Type="http://schemas.openxmlformats.org/officeDocument/2006/relationships/hyperlink" Target="#7. Kommunikation"/><Relationship Id="rId13" Type="http://schemas.openxmlformats.org/officeDocument/2006/relationships/hyperlink" Target="#'3. Kosten'!A1"/><Relationship Id="rId3" Type="http://schemas.openxmlformats.org/officeDocument/2006/relationships/hyperlink" Target="#Dashboard"/><Relationship Id="rId7" Type="http://schemas.openxmlformats.org/officeDocument/2006/relationships/hyperlink" Target="#6. Betroffen"/><Relationship Id="rId12" Type="http://schemas.openxmlformats.org/officeDocument/2006/relationships/hyperlink" Target="#'4.RACI'!A1"/><Relationship Id="rId2" Type="http://schemas.openxmlformats.org/officeDocument/2006/relationships/hyperlink" Target="#2. Zeitplan"/><Relationship Id="rId16" Type="http://schemas.openxmlformats.org/officeDocument/2006/relationships/hyperlink" Target="#'7. Kommunikation'!A1"/><Relationship Id="rId1" Type="http://schemas.openxmlformats.org/officeDocument/2006/relationships/hyperlink" Target="#1. Basisdaten"/><Relationship Id="rId6" Type="http://schemas.openxmlformats.org/officeDocument/2006/relationships/hyperlink" Target="#5. Risiko"/><Relationship Id="rId11" Type="http://schemas.openxmlformats.org/officeDocument/2006/relationships/hyperlink" Target="#Dashboard!A1"/><Relationship Id="rId5" Type="http://schemas.openxmlformats.org/officeDocument/2006/relationships/hyperlink" Target="#4. RACI"/><Relationship Id="rId15" Type="http://schemas.openxmlformats.org/officeDocument/2006/relationships/hyperlink" Target="#'6. Betroffen'!A1"/><Relationship Id="rId10" Type="http://schemas.openxmlformats.org/officeDocument/2006/relationships/hyperlink" Target="#'2. Zeitplan'!A1"/><Relationship Id="rId4" Type="http://schemas.openxmlformats.org/officeDocument/2006/relationships/hyperlink" Target="#3. Kosten"/><Relationship Id="rId9" Type="http://schemas.openxmlformats.org/officeDocument/2006/relationships/hyperlink" Target="#'1. Basisdaten'!A1"/><Relationship Id="rId14" Type="http://schemas.openxmlformats.org/officeDocument/2006/relationships/hyperlink" Target="#'5. Risiko'!A1"/></Relationships>
</file>

<file path=xl/drawings/drawing1.xml><?xml version="1.0" encoding="utf-8"?>
<xdr:wsDr xmlns:xdr="http://schemas.openxmlformats.org/drawingml/2006/spreadsheetDrawing" xmlns:a="http://schemas.openxmlformats.org/drawingml/2006/main">
  <xdr:twoCellAnchor>
    <xdr:from>
      <xdr:col>1</xdr:col>
      <xdr:colOff>522173</xdr:colOff>
      <xdr:row>90</xdr:row>
      <xdr:rowOff>27215</xdr:rowOff>
    </xdr:from>
    <xdr:to>
      <xdr:col>18</xdr:col>
      <xdr:colOff>833436</xdr:colOff>
      <xdr:row>106</xdr:row>
      <xdr:rowOff>236423</xdr:rowOff>
    </xdr:to>
    <xdr:sp macro="" textlink="">
      <xdr:nvSpPr>
        <xdr:cNvPr id="9" name="Rechteck: abgerundete Ecken 8">
          <a:extLst>
            <a:ext uri="{FF2B5EF4-FFF2-40B4-BE49-F238E27FC236}">
              <a16:creationId xmlns:a16="http://schemas.microsoft.com/office/drawing/2014/main" id="{D79F258C-9830-FD20-6459-A4A585A92A7A}"/>
            </a:ext>
          </a:extLst>
        </xdr:cNvPr>
        <xdr:cNvSpPr/>
      </xdr:nvSpPr>
      <xdr:spPr>
        <a:xfrm>
          <a:off x="2760548" y="22029965"/>
          <a:ext cx="24076138" cy="4019208"/>
        </a:xfrm>
        <a:prstGeom prst="roundRect">
          <a:avLst/>
        </a:prstGeom>
        <a:solidFill>
          <a:srgbClr val="000957"/>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447336</xdr:colOff>
      <xdr:row>24</xdr:row>
      <xdr:rowOff>149678</xdr:rowOff>
    </xdr:from>
    <xdr:to>
      <xdr:col>18</xdr:col>
      <xdr:colOff>809626</xdr:colOff>
      <xdr:row>65</xdr:row>
      <xdr:rowOff>71437</xdr:rowOff>
    </xdr:to>
    <xdr:sp macro="" textlink="">
      <xdr:nvSpPr>
        <xdr:cNvPr id="26" name="Rechteck: abgerundete Ecken 25">
          <a:extLst>
            <a:ext uri="{FF2B5EF4-FFF2-40B4-BE49-F238E27FC236}">
              <a16:creationId xmlns:a16="http://schemas.microsoft.com/office/drawing/2014/main" id="{F384CB85-0B14-99F6-0499-69BB203020D8}"/>
            </a:ext>
          </a:extLst>
        </xdr:cNvPr>
        <xdr:cNvSpPr/>
      </xdr:nvSpPr>
      <xdr:spPr>
        <a:xfrm>
          <a:off x="2685711" y="6293303"/>
          <a:ext cx="23698540" cy="9732509"/>
        </a:xfrm>
        <a:prstGeom prst="roundRect">
          <a:avLst/>
        </a:prstGeom>
        <a:solidFill>
          <a:srgbClr val="000957"/>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474548</xdr:colOff>
      <xdr:row>3</xdr:row>
      <xdr:rowOff>122465</xdr:rowOff>
    </xdr:from>
    <xdr:to>
      <xdr:col>18</xdr:col>
      <xdr:colOff>785811</xdr:colOff>
      <xdr:row>20</xdr:row>
      <xdr:rowOff>141173</xdr:rowOff>
    </xdr:to>
    <xdr:sp macro="" textlink="">
      <xdr:nvSpPr>
        <xdr:cNvPr id="19" name="Rechteck: abgerundete Ecken 18">
          <a:extLst>
            <a:ext uri="{FF2B5EF4-FFF2-40B4-BE49-F238E27FC236}">
              <a16:creationId xmlns:a16="http://schemas.microsoft.com/office/drawing/2014/main" id="{857BFA6E-261E-BECC-8D52-90B94A9FA2D5}"/>
            </a:ext>
          </a:extLst>
        </xdr:cNvPr>
        <xdr:cNvSpPr/>
      </xdr:nvSpPr>
      <xdr:spPr>
        <a:xfrm>
          <a:off x="2712923" y="1336903"/>
          <a:ext cx="23647513" cy="3995395"/>
        </a:xfrm>
        <a:prstGeom prst="roundRect">
          <a:avLst/>
        </a:prstGeom>
        <a:solidFill>
          <a:srgbClr val="000957"/>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1156607</xdr:colOff>
      <xdr:row>0</xdr:row>
      <xdr:rowOff>329293</xdr:rowOff>
    </xdr:from>
    <xdr:to>
      <xdr:col>12</xdr:col>
      <xdr:colOff>789213</xdr:colOff>
      <xdr:row>2</xdr:row>
      <xdr:rowOff>312965</xdr:rowOff>
    </xdr:to>
    <xdr:sp macro="" textlink="">
      <xdr:nvSpPr>
        <xdr:cNvPr id="16" name="Rechteck 15">
          <a:extLst>
            <a:ext uri="{FF2B5EF4-FFF2-40B4-BE49-F238E27FC236}">
              <a16:creationId xmlns:a16="http://schemas.microsoft.com/office/drawing/2014/main" id="{56F1F7DB-D64D-E9EE-1256-F77ABF968CE2}"/>
            </a:ext>
          </a:extLst>
        </xdr:cNvPr>
        <xdr:cNvSpPr/>
      </xdr:nvSpPr>
      <xdr:spPr>
        <a:xfrm>
          <a:off x="7252607" y="329293"/>
          <a:ext cx="6926035" cy="868136"/>
        </a:xfrm>
        <a:prstGeom prst="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3</xdr:col>
      <xdr:colOff>595312</xdr:colOff>
      <xdr:row>5</xdr:row>
      <xdr:rowOff>37418</xdr:rowOff>
    </xdr:from>
    <xdr:to>
      <xdr:col>6</xdr:col>
      <xdr:colOff>248330</xdr:colOff>
      <xdr:row>19</xdr:row>
      <xdr:rowOff>193900</xdr:rowOff>
    </xdr:to>
    <xdr:graphicFrame macro="">
      <xdr:nvGraphicFramePr>
        <xdr:cNvPr id="7" name="Diagramm 6">
          <a:extLst>
            <a:ext uri="{FF2B5EF4-FFF2-40B4-BE49-F238E27FC236}">
              <a16:creationId xmlns:a16="http://schemas.microsoft.com/office/drawing/2014/main" id="{00000000-0008-0000-01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1000124</xdr:colOff>
      <xdr:row>4</xdr:row>
      <xdr:rowOff>95249</xdr:rowOff>
    </xdr:from>
    <xdr:to>
      <xdr:col>11</xdr:col>
      <xdr:colOff>1705768</xdr:colOff>
      <xdr:row>19</xdr:row>
      <xdr:rowOff>40821</xdr:rowOff>
    </xdr:to>
    <xdr:graphicFrame macro="">
      <xdr:nvGraphicFramePr>
        <xdr:cNvPr id="8" name="Diagramm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425526</xdr:colOff>
      <xdr:row>92</xdr:row>
      <xdr:rowOff>13608</xdr:rowOff>
    </xdr:from>
    <xdr:to>
      <xdr:col>6</xdr:col>
      <xdr:colOff>1809750</xdr:colOff>
      <xdr:row>106</xdr:row>
      <xdr:rowOff>205965</xdr:rowOff>
    </xdr:to>
    <xdr:graphicFrame macro="">
      <xdr:nvGraphicFramePr>
        <xdr:cNvPr id="10" name="Diagramm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1143000</xdr:colOff>
      <xdr:row>25</xdr:row>
      <xdr:rowOff>106768</xdr:rowOff>
    </xdr:from>
    <xdr:to>
      <xdr:col>15</xdr:col>
      <xdr:colOff>989013</xdr:colOff>
      <xdr:row>44</xdr:row>
      <xdr:rowOff>119063</xdr:rowOff>
    </xdr:to>
    <xdr:graphicFrame macro="">
      <xdr:nvGraphicFramePr>
        <xdr:cNvPr id="11" name="Diagramm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11</xdr:col>
      <xdr:colOff>657224</xdr:colOff>
      <xdr:row>45</xdr:row>
      <xdr:rowOff>169080</xdr:rowOff>
    </xdr:from>
    <xdr:to>
      <xdr:col>17</xdr:col>
      <xdr:colOff>246062</xdr:colOff>
      <xdr:row>64</xdr:row>
      <xdr:rowOff>190500</xdr:rowOff>
    </xdr:to>
    <xdr:graphicFrame macro="">
      <xdr:nvGraphicFramePr>
        <xdr:cNvPr id="12" name="Diagramm 11">
          <a:extLst>
            <a:ext uri="{FF2B5EF4-FFF2-40B4-BE49-F238E27FC236}">
              <a16:creationId xmlns:a16="http://schemas.microsoft.com/office/drawing/2014/main" id="{00000000-0008-0000-01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142874</xdr:colOff>
      <xdr:row>2</xdr:row>
      <xdr:rowOff>178593</xdr:rowOff>
    </xdr:from>
    <xdr:to>
      <xdr:col>0</xdr:col>
      <xdr:colOff>2012155</xdr:colOff>
      <xdr:row>4</xdr:row>
      <xdr:rowOff>11906</xdr:rowOff>
    </xdr:to>
    <xdr:sp macro="" textlink="">
      <xdr:nvSpPr>
        <xdr:cNvPr id="2" name="Rechteck: abgerundete Ecken 1">
          <a:hlinkClick xmlns:r="http://schemas.openxmlformats.org/officeDocument/2006/relationships" r:id="rId6"/>
          <a:extLst>
            <a:ext uri="{FF2B5EF4-FFF2-40B4-BE49-F238E27FC236}">
              <a16:creationId xmlns:a16="http://schemas.microsoft.com/office/drawing/2014/main" id="{ECA5190B-9E17-7D4C-3B68-977BFD6FA9F0}"/>
            </a:ext>
          </a:extLst>
        </xdr:cNvPr>
        <xdr:cNvSpPr/>
      </xdr:nvSpPr>
      <xdr:spPr>
        <a:xfrm>
          <a:off x="142874" y="1071562"/>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solidFill>
                <a:schemeClr val="bg1"/>
              </a:solidFill>
              <a:latin typeface="Arial" panose="020B0604020202020204" pitchFamily="34" charset="0"/>
              <a:cs typeface="Arial" panose="020B0604020202020204" pitchFamily="34" charset="0"/>
            </a:rPr>
            <a:t>Basisdaten</a:t>
          </a:r>
        </a:p>
      </xdr:txBody>
    </xdr:sp>
    <xdr:clientData/>
  </xdr:twoCellAnchor>
  <xdr:twoCellAnchor>
    <xdr:from>
      <xdr:col>0</xdr:col>
      <xdr:colOff>142874</xdr:colOff>
      <xdr:row>5</xdr:row>
      <xdr:rowOff>64293</xdr:rowOff>
    </xdr:from>
    <xdr:to>
      <xdr:col>0</xdr:col>
      <xdr:colOff>2012155</xdr:colOff>
      <xdr:row>7</xdr:row>
      <xdr:rowOff>126206</xdr:rowOff>
    </xdr:to>
    <xdr:sp macro="" textlink="">
      <xdr:nvSpPr>
        <xdr:cNvPr id="4" name="Rechteck: abgerundete Ecken 3">
          <a:hlinkClick xmlns:r="http://schemas.openxmlformats.org/officeDocument/2006/relationships" r:id="rId7"/>
          <a:extLst>
            <a:ext uri="{FF2B5EF4-FFF2-40B4-BE49-F238E27FC236}">
              <a16:creationId xmlns:a16="http://schemas.microsoft.com/office/drawing/2014/main" id="{8E8155E5-C774-8AC2-9C65-6AA780BACC48}"/>
            </a:ext>
          </a:extLst>
        </xdr:cNvPr>
        <xdr:cNvSpPr/>
      </xdr:nvSpPr>
      <xdr:spPr>
        <a:xfrm>
          <a:off x="142874" y="1864518"/>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solidFill>
                <a:schemeClr val="bg1"/>
              </a:solidFill>
              <a:latin typeface="Arial" panose="020B0604020202020204" pitchFamily="34" charset="0"/>
              <a:cs typeface="Arial" panose="020B0604020202020204" pitchFamily="34" charset="0"/>
            </a:rPr>
            <a:t>Zeitplan</a:t>
          </a:r>
        </a:p>
      </xdr:txBody>
    </xdr:sp>
    <xdr:clientData/>
  </xdr:twoCellAnchor>
  <xdr:twoCellAnchor>
    <xdr:from>
      <xdr:col>0</xdr:col>
      <xdr:colOff>133349</xdr:colOff>
      <xdr:row>8</xdr:row>
      <xdr:rowOff>169068</xdr:rowOff>
    </xdr:from>
    <xdr:to>
      <xdr:col>0</xdr:col>
      <xdr:colOff>2002630</xdr:colOff>
      <xdr:row>10</xdr:row>
      <xdr:rowOff>202406</xdr:rowOff>
    </xdr:to>
    <xdr:sp macro="" textlink="">
      <xdr:nvSpPr>
        <xdr:cNvPr id="5" name="Rechteck: abgerundete Ecken 4">
          <a:hlinkClick xmlns:r="http://schemas.openxmlformats.org/officeDocument/2006/relationships" r:id="rId8"/>
          <a:extLst>
            <a:ext uri="{FF2B5EF4-FFF2-40B4-BE49-F238E27FC236}">
              <a16:creationId xmlns:a16="http://schemas.microsoft.com/office/drawing/2014/main" id="{31F6436B-6755-FC47-5914-07F67FAAC908}"/>
            </a:ext>
          </a:extLst>
        </xdr:cNvPr>
        <xdr:cNvSpPr/>
      </xdr:nvSpPr>
      <xdr:spPr>
        <a:xfrm>
          <a:off x="133349" y="2655093"/>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solidFill>
                <a:schemeClr val="bg1"/>
              </a:solidFill>
              <a:latin typeface="Arial" panose="020B0604020202020204" pitchFamily="34" charset="0"/>
              <a:cs typeface="Arial" panose="020B0604020202020204" pitchFamily="34" charset="0"/>
            </a:rPr>
            <a:t>Kosten</a:t>
          </a:r>
        </a:p>
      </xdr:txBody>
    </xdr:sp>
    <xdr:clientData/>
  </xdr:twoCellAnchor>
  <xdr:twoCellAnchor>
    <xdr:from>
      <xdr:col>0</xdr:col>
      <xdr:colOff>152399</xdr:colOff>
      <xdr:row>11</xdr:row>
      <xdr:rowOff>216693</xdr:rowOff>
    </xdr:from>
    <xdr:to>
      <xdr:col>0</xdr:col>
      <xdr:colOff>2021680</xdr:colOff>
      <xdr:row>13</xdr:row>
      <xdr:rowOff>221456</xdr:rowOff>
    </xdr:to>
    <xdr:sp macro="" textlink="">
      <xdr:nvSpPr>
        <xdr:cNvPr id="6" name="Rechteck: abgerundete Ecken 5">
          <a:hlinkClick xmlns:r="http://schemas.openxmlformats.org/officeDocument/2006/relationships" r:id="rId9"/>
          <a:extLst>
            <a:ext uri="{FF2B5EF4-FFF2-40B4-BE49-F238E27FC236}">
              <a16:creationId xmlns:a16="http://schemas.microsoft.com/office/drawing/2014/main" id="{6A25F05F-C9B5-37F5-C43A-5BFDE9D9ED24}"/>
            </a:ext>
          </a:extLst>
        </xdr:cNvPr>
        <xdr:cNvSpPr/>
      </xdr:nvSpPr>
      <xdr:spPr>
        <a:xfrm>
          <a:off x="152399" y="3417093"/>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solidFill>
                <a:schemeClr val="bg1"/>
              </a:solidFill>
              <a:latin typeface="Arial" panose="020B0604020202020204" pitchFamily="34" charset="0"/>
              <a:cs typeface="Arial" panose="020B0604020202020204" pitchFamily="34" charset="0"/>
            </a:rPr>
            <a:t>RACI</a:t>
          </a:r>
        </a:p>
      </xdr:txBody>
    </xdr:sp>
    <xdr:clientData/>
  </xdr:twoCellAnchor>
  <xdr:twoCellAnchor>
    <xdr:from>
      <xdr:col>0</xdr:col>
      <xdr:colOff>152399</xdr:colOff>
      <xdr:row>14</xdr:row>
      <xdr:rowOff>235743</xdr:rowOff>
    </xdr:from>
    <xdr:to>
      <xdr:col>0</xdr:col>
      <xdr:colOff>2021680</xdr:colOff>
      <xdr:row>16</xdr:row>
      <xdr:rowOff>240506</xdr:rowOff>
    </xdr:to>
    <xdr:sp macro="" textlink="">
      <xdr:nvSpPr>
        <xdr:cNvPr id="13" name="Rechteck: abgerundete Ecken 12">
          <a:hlinkClick xmlns:r="http://schemas.openxmlformats.org/officeDocument/2006/relationships" r:id="rId10"/>
          <a:extLst>
            <a:ext uri="{FF2B5EF4-FFF2-40B4-BE49-F238E27FC236}">
              <a16:creationId xmlns:a16="http://schemas.microsoft.com/office/drawing/2014/main" id="{57E68C22-5C73-AD5C-3D31-1648077EDE00}"/>
            </a:ext>
          </a:extLst>
        </xdr:cNvPr>
        <xdr:cNvSpPr/>
      </xdr:nvSpPr>
      <xdr:spPr>
        <a:xfrm>
          <a:off x="152399" y="4179093"/>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solidFill>
                <a:schemeClr val="bg1"/>
              </a:solidFill>
              <a:latin typeface="Arial" panose="020B0604020202020204" pitchFamily="34" charset="0"/>
              <a:cs typeface="Arial" panose="020B0604020202020204" pitchFamily="34" charset="0"/>
            </a:rPr>
            <a:t>Risiko</a:t>
          </a:r>
        </a:p>
      </xdr:txBody>
    </xdr:sp>
    <xdr:clientData/>
  </xdr:twoCellAnchor>
  <xdr:twoCellAnchor>
    <xdr:from>
      <xdr:col>0</xdr:col>
      <xdr:colOff>152399</xdr:colOff>
      <xdr:row>18</xdr:row>
      <xdr:rowOff>121443</xdr:rowOff>
    </xdr:from>
    <xdr:to>
      <xdr:col>0</xdr:col>
      <xdr:colOff>2021680</xdr:colOff>
      <xdr:row>20</xdr:row>
      <xdr:rowOff>126206</xdr:rowOff>
    </xdr:to>
    <xdr:sp macro="" textlink="">
      <xdr:nvSpPr>
        <xdr:cNvPr id="14" name="Rechteck: abgerundete Ecken 13">
          <a:hlinkClick xmlns:r="http://schemas.openxmlformats.org/officeDocument/2006/relationships" r:id="rId11"/>
          <a:extLst>
            <a:ext uri="{FF2B5EF4-FFF2-40B4-BE49-F238E27FC236}">
              <a16:creationId xmlns:a16="http://schemas.microsoft.com/office/drawing/2014/main" id="{FA5EF4B8-72F1-A94C-DA06-A4EAF80D2DA5}"/>
            </a:ext>
          </a:extLst>
        </xdr:cNvPr>
        <xdr:cNvSpPr/>
      </xdr:nvSpPr>
      <xdr:spPr>
        <a:xfrm>
          <a:off x="152399" y="4950618"/>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2000" b="1">
              <a:solidFill>
                <a:schemeClr val="bg1"/>
              </a:solidFill>
              <a:latin typeface="Arial" panose="020B0604020202020204" pitchFamily="34" charset="0"/>
              <a:cs typeface="Arial" panose="020B0604020202020204" pitchFamily="34" charset="0"/>
            </a:rPr>
            <a:t>Betroffen</a:t>
          </a:r>
        </a:p>
      </xdr:txBody>
    </xdr:sp>
    <xdr:clientData/>
  </xdr:twoCellAnchor>
  <xdr:twoCellAnchor>
    <xdr:from>
      <xdr:col>0</xdr:col>
      <xdr:colOff>142874</xdr:colOff>
      <xdr:row>21</xdr:row>
      <xdr:rowOff>216693</xdr:rowOff>
    </xdr:from>
    <xdr:to>
      <xdr:col>0</xdr:col>
      <xdr:colOff>2012155</xdr:colOff>
      <xdr:row>23</xdr:row>
      <xdr:rowOff>221456</xdr:rowOff>
    </xdr:to>
    <xdr:sp macro="" textlink="">
      <xdr:nvSpPr>
        <xdr:cNvPr id="15" name="Rechteck: abgerundete Ecken 14">
          <a:hlinkClick xmlns:r="http://schemas.openxmlformats.org/officeDocument/2006/relationships" r:id="rId12"/>
          <a:extLst>
            <a:ext uri="{FF2B5EF4-FFF2-40B4-BE49-F238E27FC236}">
              <a16:creationId xmlns:a16="http://schemas.microsoft.com/office/drawing/2014/main" id="{62C3D8AC-6B63-7368-09A1-BE52DCC26787}"/>
            </a:ext>
          </a:extLst>
        </xdr:cNvPr>
        <xdr:cNvSpPr/>
      </xdr:nvSpPr>
      <xdr:spPr>
        <a:xfrm>
          <a:off x="142874" y="5788818"/>
          <a:ext cx="1869281" cy="500063"/>
        </a:xfrm>
        <a:prstGeom prst="roundRect">
          <a:avLst/>
        </a:prstGeom>
        <a:solidFill>
          <a:srgbClr val="161D6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600" b="1">
              <a:solidFill>
                <a:schemeClr val="bg1"/>
              </a:solidFill>
              <a:latin typeface="Arial" panose="020B0604020202020204" pitchFamily="34" charset="0"/>
              <a:cs typeface="Arial" panose="020B0604020202020204" pitchFamily="34" charset="0"/>
            </a:rPr>
            <a:t>Kommunikation</a:t>
          </a:r>
        </a:p>
      </xdr:txBody>
    </xdr:sp>
    <xdr:clientData/>
  </xdr:twoCellAnchor>
  <xdr:twoCellAnchor>
    <xdr:from>
      <xdr:col>7</xdr:col>
      <xdr:colOff>308883</xdr:colOff>
      <xdr:row>0</xdr:row>
      <xdr:rowOff>504825</xdr:rowOff>
    </xdr:from>
    <xdr:to>
      <xdr:col>8</xdr:col>
      <xdr:colOff>976312</xdr:colOff>
      <xdr:row>2</xdr:row>
      <xdr:rowOff>142874</xdr:rowOff>
    </xdr:to>
    <xdr:sp macro="" textlink="">
      <xdr:nvSpPr>
        <xdr:cNvPr id="17" name="Textfeld 16">
          <a:extLst>
            <a:ext uri="{FF2B5EF4-FFF2-40B4-BE49-F238E27FC236}">
              <a16:creationId xmlns:a16="http://schemas.microsoft.com/office/drawing/2014/main" id="{6E34DA78-1AD7-A8F5-4494-EDD8652C3016}"/>
            </a:ext>
          </a:extLst>
        </xdr:cNvPr>
        <xdr:cNvSpPr txBox="1"/>
      </xdr:nvSpPr>
      <xdr:spPr>
        <a:xfrm>
          <a:off x="10048196" y="504825"/>
          <a:ext cx="2405741" cy="519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3200" b="1">
              <a:solidFill>
                <a:schemeClr val="bg1"/>
              </a:solidFill>
              <a:latin typeface="Arial" panose="020B0604020202020204" pitchFamily="34" charset="0"/>
              <a:cs typeface="Arial" panose="020B0604020202020204" pitchFamily="34" charset="0"/>
            </a:rPr>
            <a:t>Projekt:</a:t>
          </a:r>
        </a:p>
      </xdr:txBody>
    </xdr:sp>
    <xdr:clientData/>
  </xdr:twoCellAnchor>
  <xdr:twoCellAnchor>
    <xdr:from>
      <xdr:col>10</xdr:col>
      <xdr:colOff>200024</xdr:colOff>
      <xdr:row>0</xdr:row>
      <xdr:rowOff>381001</xdr:rowOff>
    </xdr:from>
    <xdr:to>
      <xdr:col>12</xdr:col>
      <xdr:colOff>452437</xdr:colOff>
      <xdr:row>2</xdr:row>
      <xdr:rowOff>95250</xdr:rowOff>
    </xdr:to>
    <xdr:sp macro="" textlink="Titel">
      <xdr:nvSpPr>
        <xdr:cNvPr id="18" name="Textfeld 17">
          <a:extLst>
            <a:ext uri="{FF2B5EF4-FFF2-40B4-BE49-F238E27FC236}">
              <a16:creationId xmlns:a16="http://schemas.microsoft.com/office/drawing/2014/main" id="{D96C3DF3-66D7-CE1B-60BD-717687308783}"/>
            </a:ext>
          </a:extLst>
        </xdr:cNvPr>
        <xdr:cNvSpPr txBox="1"/>
      </xdr:nvSpPr>
      <xdr:spPr>
        <a:xfrm>
          <a:off x="14082712" y="381001"/>
          <a:ext cx="4014788" cy="595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6C050BA3-9F97-49FA-B640-4C8F7BF68462}" type="TxLink">
            <a:rPr lang="en-US" sz="3200" b="1" i="0" u="none" strike="noStrike">
              <a:solidFill>
                <a:schemeClr val="bg1"/>
              </a:solidFill>
              <a:latin typeface="Arial"/>
              <a:cs typeface="Arial"/>
            </a:rPr>
            <a:pPr/>
            <a:t>neue Filterpresse</a:t>
          </a:fld>
          <a:endParaRPr lang="de-DE" sz="3200" b="1">
            <a:solidFill>
              <a:schemeClr val="bg1"/>
            </a:solidFill>
          </a:endParaRPr>
        </a:p>
      </xdr:txBody>
    </xdr:sp>
    <xdr:clientData/>
  </xdr:twoCellAnchor>
  <xdr:twoCellAnchor>
    <xdr:from>
      <xdr:col>12</xdr:col>
      <xdr:colOff>1247775</xdr:colOff>
      <xdr:row>4</xdr:row>
      <xdr:rowOff>95249</xdr:rowOff>
    </xdr:from>
    <xdr:to>
      <xdr:col>15</xdr:col>
      <xdr:colOff>500062</xdr:colOff>
      <xdr:row>20</xdr:row>
      <xdr:rowOff>44449</xdr:rowOff>
    </xdr:to>
    <xdr:graphicFrame macro="">
      <xdr:nvGraphicFramePr>
        <xdr:cNvPr id="24" name="Diagramm 7">
          <a:extLst>
            <a:ext uri="{FF2B5EF4-FFF2-40B4-BE49-F238E27FC236}">
              <a16:creationId xmlns:a16="http://schemas.microsoft.com/office/drawing/2014/main" id="{7AC44055-0477-0D4D-9362-CC139D225C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337911</xdr:colOff>
      <xdr:row>2</xdr:row>
      <xdr:rowOff>183697</xdr:rowOff>
    </xdr:from>
    <xdr:to>
      <xdr:col>4</xdr:col>
      <xdr:colOff>147411</xdr:colOff>
      <xdr:row>3</xdr:row>
      <xdr:rowOff>310697</xdr:rowOff>
    </xdr:to>
    <xdr:sp macro="" textlink="">
      <xdr:nvSpPr>
        <xdr:cNvPr id="25" name="Textfeld 24">
          <a:extLst>
            <a:ext uri="{FF2B5EF4-FFF2-40B4-BE49-F238E27FC236}">
              <a16:creationId xmlns:a16="http://schemas.microsoft.com/office/drawing/2014/main" id="{B06CF070-9ECE-3FE4-BF66-569EC33B930F}"/>
            </a:ext>
          </a:extLst>
        </xdr:cNvPr>
        <xdr:cNvSpPr txBox="1"/>
      </xdr:nvSpPr>
      <xdr:spPr>
        <a:xfrm>
          <a:off x="3179536" y="1072697"/>
          <a:ext cx="1825625" cy="47625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800" b="1">
              <a:latin typeface="Arial" panose="020B0604020202020204" pitchFamily="34" charset="0"/>
              <a:cs typeface="Arial" panose="020B0604020202020204" pitchFamily="34" charset="0"/>
            </a:rPr>
            <a:t>Überblick</a:t>
          </a:r>
        </a:p>
      </xdr:txBody>
    </xdr:sp>
    <xdr:clientData/>
  </xdr:twoCellAnchor>
  <xdr:twoCellAnchor>
    <xdr:from>
      <xdr:col>2</xdr:col>
      <xdr:colOff>290286</xdr:colOff>
      <xdr:row>23</xdr:row>
      <xdr:rowOff>136072</xdr:rowOff>
    </xdr:from>
    <xdr:to>
      <xdr:col>4</xdr:col>
      <xdr:colOff>99786</xdr:colOff>
      <xdr:row>25</xdr:row>
      <xdr:rowOff>104322</xdr:rowOff>
    </xdr:to>
    <xdr:sp macro="" textlink="">
      <xdr:nvSpPr>
        <xdr:cNvPr id="28" name="Textfeld 27">
          <a:extLst>
            <a:ext uri="{FF2B5EF4-FFF2-40B4-BE49-F238E27FC236}">
              <a16:creationId xmlns:a16="http://schemas.microsoft.com/office/drawing/2014/main" id="{2380B873-693C-4AF6-8705-CA160F2AC97C}"/>
            </a:ext>
          </a:extLst>
        </xdr:cNvPr>
        <xdr:cNvSpPr txBox="1"/>
      </xdr:nvSpPr>
      <xdr:spPr>
        <a:xfrm>
          <a:off x="3147786" y="6327322"/>
          <a:ext cx="1841500" cy="47625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800" b="1">
              <a:latin typeface="Arial" panose="020B0604020202020204" pitchFamily="34" charset="0"/>
              <a:cs typeface="Arial" panose="020B0604020202020204" pitchFamily="34" charset="0"/>
            </a:rPr>
            <a:t>Kosten</a:t>
          </a:r>
        </a:p>
      </xdr:txBody>
    </xdr:sp>
    <xdr:clientData/>
  </xdr:twoCellAnchor>
  <xdr:twoCellAnchor>
    <xdr:from>
      <xdr:col>2</xdr:col>
      <xdr:colOff>298224</xdr:colOff>
      <xdr:row>68</xdr:row>
      <xdr:rowOff>64634</xdr:rowOff>
    </xdr:from>
    <xdr:to>
      <xdr:col>4</xdr:col>
      <xdr:colOff>107724</xdr:colOff>
      <xdr:row>70</xdr:row>
      <xdr:rowOff>32884</xdr:rowOff>
    </xdr:to>
    <xdr:sp macro="" textlink="">
      <xdr:nvSpPr>
        <xdr:cNvPr id="29" name="Textfeld 28">
          <a:extLst>
            <a:ext uri="{FF2B5EF4-FFF2-40B4-BE49-F238E27FC236}">
              <a16:creationId xmlns:a16="http://schemas.microsoft.com/office/drawing/2014/main" id="{93F2A1C7-2A2E-C831-0BC3-32282EA4A4A6}"/>
            </a:ext>
          </a:extLst>
        </xdr:cNvPr>
        <xdr:cNvSpPr txBox="1"/>
      </xdr:nvSpPr>
      <xdr:spPr>
        <a:xfrm>
          <a:off x="3155724" y="17447759"/>
          <a:ext cx="1833563" cy="4445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800" b="1">
              <a:latin typeface="Arial" panose="020B0604020202020204" pitchFamily="34" charset="0"/>
              <a:cs typeface="Arial" panose="020B0604020202020204" pitchFamily="34" charset="0"/>
            </a:rPr>
            <a:t>Zeitplan</a:t>
          </a:r>
        </a:p>
      </xdr:txBody>
    </xdr:sp>
    <xdr:clientData/>
  </xdr:twoCellAnchor>
  <xdr:twoCellAnchor>
    <xdr:from>
      <xdr:col>2</xdr:col>
      <xdr:colOff>304799</xdr:colOff>
      <xdr:row>73</xdr:row>
      <xdr:rowOff>23813</xdr:rowOff>
    </xdr:from>
    <xdr:to>
      <xdr:col>5</xdr:col>
      <xdr:colOff>431800</xdr:colOff>
      <xdr:row>82</xdr:row>
      <xdr:rowOff>77607</xdr:rowOff>
    </xdr:to>
    <xdr:grpSp>
      <xdr:nvGrpSpPr>
        <xdr:cNvPr id="32" name="Gruppieren 31">
          <a:hlinkClick xmlns:r="http://schemas.openxmlformats.org/officeDocument/2006/relationships" r:id="rId14"/>
          <a:extLst>
            <a:ext uri="{FF2B5EF4-FFF2-40B4-BE49-F238E27FC236}">
              <a16:creationId xmlns:a16="http://schemas.microsoft.com/office/drawing/2014/main" id="{B9045B9B-93CD-452C-696B-49113A54003F}"/>
            </a:ext>
          </a:extLst>
        </xdr:cNvPr>
        <xdr:cNvGrpSpPr/>
      </xdr:nvGrpSpPr>
      <xdr:grpSpPr>
        <a:xfrm>
          <a:off x="3162299" y="18673763"/>
          <a:ext cx="3384551" cy="2282644"/>
          <a:chOff x="3159124" y="12763500"/>
          <a:chExt cx="3333751" cy="2339794"/>
        </a:xfrm>
      </xdr:grpSpPr>
      <xdr:pic>
        <xdr:nvPicPr>
          <xdr:cNvPr id="30" name="Grafik 29">
            <a:extLst>
              <a:ext uri="{FF2B5EF4-FFF2-40B4-BE49-F238E27FC236}">
                <a16:creationId xmlns:a16="http://schemas.microsoft.com/office/drawing/2014/main" id="{7312831E-259E-3C6E-AFC8-EA492D8B8FF9}"/>
              </a:ext>
            </a:extLst>
          </xdr:cNvPr>
          <xdr:cNvPicPr>
            <a:picLocks noChangeAspect="1"/>
          </xdr:cNvPicPr>
        </xdr:nvPicPr>
        <xdr:blipFill>
          <a:blip xmlns:r="http://schemas.openxmlformats.org/officeDocument/2006/relationships" r:embed="rId15"/>
          <a:stretch>
            <a:fillRect/>
          </a:stretch>
        </xdr:blipFill>
        <xdr:spPr>
          <a:xfrm>
            <a:off x="3159124" y="12763500"/>
            <a:ext cx="3333751" cy="2339794"/>
          </a:xfrm>
          <a:prstGeom prst="rect">
            <a:avLst/>
          </a:prstGeom>
        </xdr:spPr>
      </xdr:pic>
      <xdr:sp macro="" textlink="">
        <xdr:nvSpPr>
          <xdr:cNvPr id="31" name="Textfeld 30">
            <a:extLst>
              <a:ext uri="{FF2B5EF4-FFF2-40B4-BE49-F238E27FC236}">
                <a16:creationId xmlns:a16="http://schemas.microsoft.com/office/drawing/2014/main" id="{9814FD5B-A064-553D-2707-42D94C6FD5AF}"/>
              </a:ext>
            </a:extLst>
          </xdr:cNvPr>
          <xdr:cNvSpPr txBox="1"/>
        </xdr:nvSpPr>
        <xdr:spPr>
          <a:xfrm rot="20095747">
            <a:off x="3270251" y="13668376"/>
            <a:ext cx="3079750" cy="523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2000" b="1">
                <a:latin typeface="Arial" panose="020B0604020202020204" pitchFamily="34" charset="0"/>
                <a:cs typeface="Arial" panose="020B0604020202020204" pitchFamily="34" charset="0"/>
              </a:rPr>
              <a:t>zum Gannt-Diagramm</a:t>
            </a:r>
          </a:p>
        </xdr:txBody>
      </xdr:sp>
    </xdr:grpSp>
    <xdr:clientData/>
  </xdr:twoCellAnchor>
  <xdr:twoCellAnchor>
    <xdr:from>
      <xdr:col>3</xdr:col>
      <xdr:colOff>150018</xdr:colOff>
      <xdr:row>46</xdr:row>
      <xdr:rowOff>19050</xdr:rowOff>
    </xdr:from>
    <xdr:to>
      <xdr:col>10</xdr:col>
      <xdr:colOff>495300</xdr:colOff>
      <xdr:row>63</xdr:row>
      <xdr:rowOff>152400</xdr:rowOff>
    </xdr:to>
    <xdr:graphicFrame macro="">
      <xdr:nvGraphicFramePr>
        <xdr:cNvPr id="33" name="Diagramm 8">
          <a:extLst>
            <a:ext uri="{FF2B5EF4-FFF2-40B4-BE49-F238E27FC236}">
              <a16:creationId xmlns:a16="http://schemas.microsoft.com/office/drawing/2014/main" id="{AD9FA705-BE62-4404-0F10-ABF3F7EF8C9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xdr:col>
      <xdr:colOff>698500</xdr:colOff>
      <xdr:row>26</xdr:row>
      <xdr:rowOff>127000</xdr:rowOff>
    </xdr:from>
    <xdr:to>
      <xdr:col>8</xdr:col>
      <xdr:colOff>349250</xdr:colOff>
      <xdr:row>42</xdr:row>
      <xdr:rowOff>15875</xdr:rowOff>
    </xdr:to>
    <xdr:graphicFrame macro="">
      <xdr:nvGraphicFramePr>
        <xdr:cNvPr id="3" name="Diagramm 1">
          <a:extLst>
            <a:ext uri="{FF2B5EF4-FFF2-40B4-BE49-F238E27FC236}">
              <a16:creationId xmlns:a16="http://schemas.microsoft.com/office/drawing/2014/main" id="{BA0B50E2-F0D6-509A-A5FE-45523E1071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xdr:col>
      <xdr:colOff>4536</xdr:colOff>
      <xdr:row>89</xdr:row>
      <xdr:rowOff>136072</xdr:rowOff>
    </xdr:from>
    <xdr:to>
      <xdr:col>4</xdr:col>
      <xdr:colOff>433161</xdr:colOff>
      <xdr:row>91</xdr:row>
      <xdr:rowOff>104322</xdr:rowOff>
    </xdr:to>
    <xdr:sp macro="" textlink="">
      <xdr:nvSpPr>
        <xdr:cNvPr id="20" name="Textfeld 19">
          <a:extLst>
            <a:ext uri="{FF2B5EF4-FFF2-40B4-BE49-F238E27FC236}">
              <a16:creationId xmlns:a16="http://schemas.microsoft.com/office/drawing/2014/main" id="{A215D712-45CC-667A-04D2-839C29060E14}"/>
            </a:ext>
          </a:extLst>
        </xdr:cNvPr>
        <xdr:cNvSpPr txBox="1"/>
      </xdr:nvSpPr>
      <xdr:spPr>
        <a:xfrm>
          <a:off x="3481161" y="21900697"/>
          <a:ext cx="1809750" cy="4445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2800" b="1">
              <a:latin typeface="Arial" panose="020B0604020202020204" pitchFamily="34" charset="0"/>
              <a:cs typeface="Arial" panose="020B0604020202020204" pitchFamily="34" charset="0"/>
            </a:rPr>
            <a:t>Risiken</a:t>
          </a:r>
        </a:p>
      </xdr:txBody>
    </xdr:sp>
    <xdr:clientData/>
  </xdr:twoCellAnchor>
  <xdr:twoCellAnchor>
    <xdr:from>
      <xdr:col>7</xdr:col>
      <xdr:colOff>1254124</xdr:colOff>
      <xdr:row>91</xdr:row>
      <xdr:rowOff>47625</xdr:rowOff>
    </xdr:from>
    <xdr:to>
      <xdr:col>12</xdr:col>
      <xdr:colOff>539750</xdr:colOff>
      <xdr:row>106</xdr:row>
      <xdr:rowOff>79374</xdr:rowOff>
    </xdr:to>
    <xdr:graphicFrame macro="">
      <xdr:nvGraphicFramePr>
        <xdr:cNvPr id="21" name="Diagramm 4">
          <a:extLst>
            <a:ext uri="{FF2B5EF4-FFF2-40B4-BE49-F238E27FC236}">
              <a16:creationId xmlns:a16="http://schemas.microsoft.com/office/drawing/2014/main" id="{A6D52695-7D42-3786-A848-20D40B7337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609600</xdr:colOff>
      <xdr:row>0</xdr:row>
      <xdr:rowOff>19049</xdr:rowOff>
    </xdr:from>
    <xdr:to>
      <xdr:col>17</xdr:col>
      <xdr:colOff>266700</xdr:colOff>
      <xdr:row>40</xdr:row>
      <xdr:rowOff>38100</xdr:rowOff>
    </xdr:to>
    <xdr:graphicFrame macro="">
      <xdr:nvGraphicFramePr>
        <xdr:cNvPr id="3" name="Diagramm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928440</xdr:colOff>
      <xdr:row>19</xdr:row>
      <xdr:rowOff>126000</xdr:rowOff>
    </xdr:from>
    <xdr:to>
      <xdr:col>5</xdr:col>
      <xdr:colOff>1707120</xdr:colOff>
      <xdr:row>21</xdr:row>
      <xdr:rowOff>163800</xdr:rowOff>
    </xdr:to>
    <xdr:sp macro="" textlink="">
      <xdr:nvSpPr>
        <xdr:cNvPr id="13" name="TextShape 1">
          <a:extLst>
            <a:ext uri="{FF2B5EF4-FFF2-40B4-BE49-F238E27FC236}">
              <a16:creationId xmlns:a16="http://schemas.microsoft.com/office/drawing/2014/main" id="{00000000-0008-0000-0200-00000D000000}"/>
            </a:ext>
          </a:extLst>
        </xdr:cNvPr>
        <xdr:cNvSpPr txBox="1"/>
      </xdr:nvSpPr>
      <xdr:spPr>
        <a:xfrm>
          <a:off x="4040280" y="5443920"/>
          <a:ext cx="4409640" cy="542160"/>
        </a:xfrm>
        <a:prstGeom prst="rect">
          <a:avLst/>
        </a:prstGeom>
        <a:solidFill>
          <a:srgbClr val="FFFF99"/>
        </a:solidFill>
        <a:ln w="0">
          <a:noFill/>
        </a:ln>
      </xdr:spPr>
      <xdr:txBody>
        <a:bodyPr lIns="0" tIns="0" rIns="0" bIns="0">
          <a:noAutofit/>
        </a:bodyPr>
        <a:lstStyle/>
        <a:p>
          <a:pPr algn="ctr"/>
          <a:r>
            <a:rPr lang="de-DE" sz="1200" b="1" strike="noStrike" spc="-1">
              <a:latin typeface="Times New Roman"/>
            </a:rPr>
            <a:t>Ziele sind SMART !</a:t>
          </a:r>
          <a:endParaRPr lang="de-DE" sz="1200" b="0" strike="noStrike" spc="-1">
            <a:latin typeface="Times New Roman"/>
          </a:endParaRPr>
        </a:p>
        <a:p>
          <a:r>
            <a:rPr lang="de-DE" sz="1200" b="1" strike="noStrike" spc="-1">
              <a:latin typeface="Times New Roman"/>
            </a:rPr>
            <a:t>Hierzu unser Podcast: HV 1: Alles richtig gemacht trotzdem Ziel verfehlt? </a:t>
          </a:r>
          <a:endParaRPr lang="de-DE" sz="1200" b="0" strike="noStrike" spc="-1">
            <a:latin typeface="Times New Roman"/>
          </a:endParaRPr>
        </a:p>
      </xdr:txBody>
    </xdr:sp>
    <xdr:clientData/>
  </xdr:twoCellAnchor>
  <xdr:twoCellAnchor editAs="absolute">
    <xdr:from>
      <xdr:col>3</xdr:col>
      <xdr:colOff>847440</xdr:colOff>
      <xdr:row>3</xdr:row>
      <xdr:rowOff>6120</xdr:rowOff>
    </xdr:from>
    <xdr:to>
      <xdr:col>6</xdr:col>
      <xdr:colOff>549720</xdr:colOff>
      <xdr:row>6</xdr:row>
      <xdr:rowOff>155160</xdr:rowOff>
    </xdr:to>
    <xdr:sp macro="" textlink="">
      <xdr:nvSpPr>
        <xdr:cNvPr id="14" name="TextShape 1">
          <a:extLst>
            <a:ext uri="{FF2B5EF4-FFF2-40B4-BE49-F238E27FC236}">
              <a16:creationId xmlns:a16="http://schemas.microsoft.com/office/drawing/2014/main" id="{00000000-0008-0000-0200-00000E000000}"/>
            </a:ext>
          </a:extLst>
        </xdr:cNvPr>
        <xdr:cNvSpPr txBox="1"/>
      </xdr:nvSpPr>
      <xdr:spPr>
        <a:xfrm>
          <a:off x="3959280" y="762120"/>
          <a:ext cx="5644800" cy="905400"/>
        </a:xfrm>
        <a:prstGeom prst="rect">
          <a:avLst/>
        </a:prstGeom>
        <a:solidFill>
          <a:srgbClr val="CCFFCC"/>
        </a:solidFill>
        <a:ln w="0">
          <a:noFill/>
        </a:ln>
      </xdr:spPr>
      <xdr:txBody>
        <a:bodyPr lIns="144000" tIns="0" rIns="0" bIns="0">
          <a:noAutofit/>
        </a:bodyPr>
        <a:lstStyle/>
        <a:p>
          <a:r>
            <a:rPr lang="de-DE" sz="1600" b="1" strike="noStrike" spc="-1">
              <a:solidFill>
                <a:srgbClr val="C9211E"/>
              </a:solidFill>
              <a:latin typeface="Arial"/>
            </a:rPr>
            <a:t>Tipp</a:t>
          </a:r>
          <a:endParaRPr lang="de-DE" sz="1600" b="0" strike="noStrike" spc="-1">
            <a:latin typeface="Times New Roman"/>
          </a:endParaRPr>
        </a:p>
        <a:p>
          <a:pPr>
            <a:lnSpc>
              <a:spcPct val="115000"/>
            </a:lnSpc>
          </a:pPr>
          <a:r>
            <a:rPr lang="de-DE" sz="1200" b="1" strike="noStrike" spc="-1">
              <a:latin typeface="Arial"/>
            </a:rPr>
            <a:t>Die rot  unterlegten Felder werden weiterverwendet. Diese müssen Sie ausfüllen.</a:t>
          </a:r>
          <a:endParaRPr lang="de-DE" sz="1200" b="0" strike="noStrike" spc="-1">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17640</xdr:colOff>
      <xdr:row>2</xdr:row>
      <xdr:rowOff>65880</xdr:rowOff>
    </xdr:from>
    <xdr:to>
      <xdr:col>8</xdr:col>
      <xdr:colOff>978120</xdr:colOff>
      <xdr:row>8</xdr:row>
      <xdr:rowOff>174240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5416200" y="586440"/>
          <a:ext cx="5644800" cy="1633680"/>
        </a:xfrm>
        <a:prstGeom prst="rect">
          <a:avLst/>
        </a:prstGeom>
        <a:solidFill>
          <a:srgbClr val="CCFFCC"/>
        </a:solidFill>
        <a:ln w="0">
          <a:noFill/>
        </a:ln>
      </xdr:spPr>
      <xdr:txBody>
        <a:bodyPr lIns="144000" tIns="0" rIns="0" bIns="0">
          <a:noAutofit/>
        </a:bodyPr>
        <a:lstStyle/>
        <a:p>
          <a:r>
            <a:rPr lang="de-DE" sz="1600" b="1" strike="noStrike" spc="-1">
              <a:solidFill>
                <a:srgbClr val="C9211E"/>
              </a:solidFill>
              <a:latin typeface="Arial"/>
            </a:rPr>
            <a:t>Tipp</a:t>
          </a:r>
          <a:endParaRPr lang="de-DE" sz="1600" b="0" strike="noStrike" spc="-1">
            <a:latin typeface="Times New Roman"/>
          </a:endParaRPr>
        </a:p>
        <a:p>
          <a:pPr>
            <a:lnSpc>
              <a:spcPct val="115000"/>
            </a:lnSpc>
          </a:pPr>
          <a:r>
            <a:rPr lang="de-DE" sz="1200" b="1" strike="noStrike" spc="-1">
              <a:latin typeface="Arial"/>
            </a:rPr>
            <a:t>Sie können durch das Sortieren der Spalten auch das Aussehender Diagramme ändern.</a:t>
          </a:r>
          <a:endParaRPr lang="de-DE" sz="1200" b="0" strike="noStrike" spc="-1">
            <a:latin typeface="Times New Roman"/>
          </a:endParaRPr>
        </a:p>
        <a:p>
          <a:pPr>
            <a:lnSpc>
              <a:spcPct val="115000"/>
            </a:lnSpc>
          </a:pPr>
          <a:endParaRPr lang="de-DE" sz="1200" b="0" strike="noStrike" spc="-1">
            <a:latin typeface="Times New Roman"/>
          </a:endParaRPr>
        </a:p>
        <a:p>
          <a:pPr>
            <a:lnSpc>
              <a:spcPct val="115000"/>
            </a:lnSpc>
          </a:pPr>
          <a:r>
            <a:rPr lang="de-DE" sz="1200" b="1" strike="noStrike" spc="-1">
              <a:latin typeface="Arial"/>
            </a:rPr>
            <a:t>Die grau unterlegten Felder werden automatisch berechnet. Sie sind gesperrt, um eine versehentliche Änderung verhindern. Sie finden die so berechneten </a:t>
          </a:r>
          <a:r>
            <a:rPr lang="de-DE" sz="1200" b="1" u="sng" strike="noStrike" spc="-1">
              <a:uFillTx/>
              <a:latin typeface="Arial"/>
            </a:rPr>
            <a:t>aktiven </a:t>
          </a:r>
          <a:r>
            <a:rPr lang="de-DE" sz="1200" b="1" strike="noStrike" spc="-1">
              <a:latin typeface="Arial"/>
            </a:rPr>
            <a:t>Tasks mit den zugeordneten Verantwortlichen (aus RACI) im Dashboard</a:t>
          </a:r>
          <a:endParaRPr lang="de-DE" sz="1200" b="0" strike="noStrike" spc="-1">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7</xdr:col>
      <xdr:colOff>221400</xdr:colOff>
      <xdr:row>1</xdr:row>
      <xdr:rowOff>78120</xdr:rowOff>
    </xdr:from>
    <xdr:to>
      <xdr:col>10</xdr:col>
      <xdr:colOff>622800</xdr:colOff>
      <xdr:row>8</xdr:row>
      <xdr:rowOff>154440</xdr:rowOff>
    </xdr:to>
    <xdr:sp macro="" textlink="">
      <xdr:nvSpPr>
        <xdr:cNvPr id="17" name="TextShape 1">
          <a:extLst>
            <a:ext uri="{FF2B5EF4-FFF2-40B4-BE49-F238E27FC236}">
              <a16:creationId xmlns:a16="http://schemas.microsoft.com/office/drawing/2014/main" id="{00000000-0008-0000-0500-000011000000}"/>
            </a:ext>
          </a:extLst>
        </xdr:cNvPr>
        <xdr:cNvSpPr txBox="1"/>
      </xdr:nvSpPr>
      <xdr:spPr>
        <a:xfrm>
          <a:off x="10178640" y="240480"/>
          <a:ext cx="4582080" cy="2028960"/>
        </a:xfrm>
        <a:prstGeom prst="rect">
          <a:avLst/>
        </a:prstGeom>
        <a:solidFill>
          <a:srgbClr val="CCFFCC"/>
        </a:solidFill>
        <a:ln w="0">
          <a:noFill/>
        </a:ln>
      </xdr:spPr>
      <xdr:txBody>
        <a:bodyPr lIns="144000" tIns="0" rIns="0" bIns="0">
          <a:noAutofit/>
        </a:bodyPr>
        <a:lstStyle/>
        <a:p>
          <a:r>
            <a:rPr lang="de-DE" sz="1600" b="1" strike="noStrike" spc="-1">
              <a:solidFill>
                <a:srgbClr val="C9211E"/>
              </a:solidFill>
              <a:latin typeface="Arial"/>
            </a:rPr>
            <a:t>Tipp</a:t>
          </a:r>
          <a:endParaRPr lang="de-DE" sz="1600" b="0" strike="noStrike" spc="-1">
            <a:latin typeface="Times New Roman"/>
          </a:endParaRPr>
        </a:p>
        <a:p>
          <a:pPr>
            <a:lnSpc>
              <a:spcPct val="115000"/>
            </a:lnSpc>
          </a:pPr>
          <a:r>
            <a:rPr lang="de-DE" sz="1200" b="1" strike="noStrike" spc="-1">
              <a:latin typeface="Arial"/>
            </a:rPr>
            <a:t>Die Texte / Zahlen in den rot unterlegten Feldern werden zur Auswertung / Benennung an anderer Stelle weiterverwendet</a:t>
          </a:r>
          <a:endParaRPr lang="de-DE" sz="1200" b="0" strike="noStrike" spc="-1">
            <a:latin typeface="Times New Roman"/>
          </a:endParaRPr>
        </a:p>
        <a:p>
          <a:pPr>
            <a:lnSpc>
              <a:spcPct val="115000"/>
            </a:lnSpc>
          </a:pPr>
          <a:endParaRPr lang="de-DE" sz="1200" b="0" strike="noStrike" spc="-1">
            <a:latin typeface="Times New Roman"/>
          </a:endParaRPr>
        </a:p>
        <a:p>
          <a:pPr>
            <a:lnSpc>
              <a:spcPct val="115000"/>
            </a:lnSpc>
          </a:pPr>
          <a:r>
            <a:rPr lang="de-DE" sz="1200" b="1" strike="noStrike" spc="-1">
              <a:latin typeface="Arial"/>
            </a:rPr>
            <a:t>Sie können z. B. Die Kostenkategorien  an Ihr Projekt anpassen. Wenn Sie einen Text in einer der rot unterlegten Zellen im Kasten Kategorien ändern wird automatisch der Titel der Kategorie bei den kalkulierten Kosten und bei den aktuellen Kosten geändert.</a:t>
          </a:r>
          <a:endParaRPr lang="de-DE" sz="1200" b="0" strike="noStrike" spc="-1">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18</xdr:col>
      <xdr:colOff>213120</xdr:colOff>
      <xdr:row>2</xdr:row>
      <xdr:rowOff>3600</xdr:rowOff>
    </xdr:from>
    <xdr:to>
      <xdr:col>29</xdr:col>
      <xdr:colOff>313920</xdr:colOff>
      <xdr:row>8</xdr:row>
      <xdr:rowOff>130680</xdr:rowOff>
    </xdr:to>
    <xdr:sp macro="" textlink="">
      <xdr:nvSpPr>
        <xdr:cNvPr id="18" name="TextShape 1">
          <a:extLst>
            <a:ext uri="{FF2B5EF4-FFF2-40B4-BE49-F238E27FC236}">
              <a16:creationId xmlns:a16="http://schemas.microsoft.com/office/drawing/2014/main" id="{00000000-0008-0000-0600-000012000000}"/>
            </a:ext>
          </a:extLst>
        </xdr:cNvPr>
        <xdr:cNvSpPr txBox="1"/>
      </xdr:nvSpPr>
      <xdr:spPr>
        <a:xfrm>
          <a:off x="9157680" y="700560"/>
          <a:ext cx="5412960" cy="1639800"/>
        </a:xfrm>
        <a:prstGeom prst="rect">
          <a:avLst/>
        </a:prstGeom>
        <a:solidFill>
          <a:srgbClr val="CCFFCC"/>
        </a:solidFill>
        <a:ln w="0">
          <a:noFill/>
        </a:ln>
      </xdr:spPr>
      <xdr:txBody>
        <a:bodyPr lIns="144000" tIns="0" rIns="0" bIns="0">
          <a:noAutofit/>
        </a:bodyPr>
        <a:lstStyle/>
        <a:p>
          <a:r>
            <a:rPr lang="de-DE" sz="1600" b="1" strike="noStrike" spc="-1">
              <a:solidFill>
                <a:srgbClr val="C9211E"/>
              </a:solidFill>
              <a:latin typeface="Arial"/>
            </a:rPr>
            <a:t>Tipp</a:t>
          </a:r>
          <a:endParaRPr lang="de-DE" sz="1600" b="0" strike="noStrike" spc="-1">
            <a:latin typeface="Times New Roman"/>
          </a:endParaRPr>
        </a:p>
        <a:p>
          <a:r>
            <a:rPr lang="de-DE" sz="1200" b="1" strike="noStrike" spc="-1">
              <a:latin typeface="Arial"/>
            </a:rPr>
            <a:t>Die gelb unterlegten Daten wurden aus anderen Tabellenblättern übernommen. </a:t>
          </a:r>
          <a:endParaRPr lang="de-DE" sz="1200" b="0" strike="noStrike" spc="-1">
            <a:latin typeface="Times New Roman"/>
          </a:endParaRPr>
        </a:p>
        <a:p>
          <a:r>
            <a:rPr lang="de-DE" sz="1200" b="1" strike="noStrike" spc="-1">
              <a:latin typeface="Arial"/>
            </a:rPr>
            <a:t>Um eine Verantwortlichkeit zu zuweisen in die Zelle klicken. Den Pfeil anklicken, auswählen + anklicken – fertig.  An der rechten Seite sehen Sie auf einen Blick welchen Aufgaben Sie bereits einen Verantwortlichen zugewiesen haben.</a:t>
          </a:r>
          <a:endParaRPr lang="de-DE" sz="1200" b="0" strike="noStrike" spc="-1">
            <a:latin typeface="Times New Roman"/>
          </a:endParaRPr>
        </a:p>
        <a:p>
          <a:pPr>
            <a:lnSpc>
              <a:spcPct val="115000"/>
            </a:lnSpc>
          </a:pPr>
          <a:r>
            <a:rPr lang="de-DE" sz="1200" b="1" strike="noStrike" spc="-1">
              <a:latin typeface="Arial"/>
            </a:rPr>
            <a:t>Unterhalb wird ausgewertet wer mit wie viel Aufgaben bereits belastet wurde. Hier können Überlastungen + Flaschenhälse erkannt werden.</a:t>
          </a:r>
          <a:endParaRPr lang="de-DE" sz="120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7</xdr:col>
      <xdr:colOff>19440</xdr:colOff>
      <xdr:row>0</xdr:row>
      <xdr:rowOff>222840</xdr:rowOff>
    </xdr:from>
    <xdr:to>
      <xdr:col>9</xdr:col>
      <xdr:colOff>1240560</xdr:colOff>
      <xdr:row>8</xdr:row>
      <xdr:rowOff>131040</xdr:rowOff>
    </xdr:to>
    <xdr:sp macro="" textlink="">
      <xdr:nvSpPr>
        <xdr:cNvPr id="19" name="TextShape 1">
          <a:extLst>
            <a:ext uri="{FF2B5EF4-FFF2-40B4-BE49-F238E27FC236}">
              <a16:creationId xmlns:a16="http://schemas.microsoft.com/office/drawing/2014/main" id="{00000000-0008-0000-0700-000013000000}"/>
            </a:ext>
          </a:extLst>
        </xdr:cNvPr>
        <xdr:cNvSpPr txBox="1"/>
      </xdr:nvSpPr>
      <xdr:spPr>
        <a:xfrm>
          <a:off x="10042200" y="222840"/>
          <a:ext cx="4582080" cy="2028960"/>
        </a:xfrm>
        <a:prstGeom prst="rect">
          <a:avLst/>
        </a:prstGeom>
        <a:solidFill>
          <a:srgbClr val="CCFFCC"/>
        </a:solidFill>
        <a:ln w="0">
          <a:noFill/>
        </a:ln>
      </xdr:spPr>
      <xdr:txBody>
        <a:bodyPr lIns="144000" tIns="0" rIns="0" bIns="0">
          <a:noAutofit/>
        </a:bodyPr>
        <a:lstStyle/>
        <a:p>
          <a:r>
            <a:rPr lang="de-DE" sz="1600" b="1" strike="noStrike" spc="-1">
              <a:solidFill>
                <a:srgbClr val="C9211E"/>
              </a:solidFill>
              <a:latin typeface="Arial"/>
            </a:rPr>
            <a:t>Tipp</a:t>
          </a:r>
          <a:endParaRPr lang="de-DE" sz="1600" b="0" strike="noStrike" spc="-1">
            <a:latin typeface="Times New Roman"/>
          </a:endParaRPr>
        </a:p>
        <a:p>
          <a:pPr>
            <a:lnSpc>
              <a:spcPct val="115000"/>
            </a:lnSpc>
          </a:pPr>
          <a:r>
            <a:rPr lang="de-DE" sz="1200" b="1" strike="noStrike" spc="-1">
              <a:latin typeface="Arial"/>
            </a:rPr>
            <a:t>Sie können die Texte / Zahlen in den rot unterlegten Feldern ändern. Der Inhalt der Felder wird in die Dropdownmenüs in der Tabelle übernommen.</a:t>
          </a:r>
          <a:endParaRPr lang="de-DE" sz="1200" b="0" strike="noStrike" spc="-1">
            <a:latin typeface="Times New Roman"/>
          </a:endParaRPr>
        </a:p>
        <a:p>
          <a:pPr>
            <a:lnSpc>
              <a:spcPct val="115000"/>
            </a:lnSpc>
          </a:pPr>
          <a:endParaRPr lang="de-DE" sz="1200" b="0" strike="noStrike" spc="-1">
            <a:latin typeface="Times New Roman"/>
          </a:endParaRPr>
        </a:p>
        <a:p>
          <a:pPr>
            <a:lnSpc>
              <a:spcPct val="115000"/>
            </a:lnSpc>
          </a:pPr>
          <a:r>
            <a:rPr lang="de-DE" sz="1200" b="1" u="sng" strike="noStrike" spc="-1">
              <a:uFillTx/>
              <a:latin typeface="Arial"/>
            </a:rPr>
            <a:t>Beispiel:</a:t>
          </a:r>
          <a:r>
            <a:rPr lang="de-DE" sz="1200" b="1" strike="noStrike" spc="-1">
              <a:latin typeface="Arial"/>
            </a:rPr>
            <a:t> Als Schadensmaß können Sie statt 1...6 auch den Schaden in €uro beziffern. Also Stufen wie 1000 € ...5000 €</a:t>
          </a:r>
          <a:endParaRPr lang="de-DE" sz="1200" b="0" strike="noStrike" spc="-1">
            <a:latin typeface="Times New Roman"/>
          </a:endParaRPr>
        </a:p>
        <a:p>
          <a:pPr>
            <a:lnSpc>
              <a:spcPct val="115000"/>
            </a:lnSpc>
          </a:pPr>
          <a:r>
            <a:rPr lang="de-DE" sz="1200" b="1" strike="noStrike" spc="-1">
              <a:latin typeface="Arial"/>
            </a:rPr>
            <a:t>Es ändert sich das Dropdownmenue UND die Auswertung im Dashboard automatisch.</a:t>
          </a:r>
          <a:endParaRPr lang="de-DE" sz="1200" b="0" strike="noStrike" spc="-1">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absolute">
    <xdr:from>
      <xdr:col>5</xdr:col>
      <xdr:colOff>165600</xdr:colOff>
      <xdr:row>3</xdr:row>
      <xdr:rowOff>54360</xdr:rowOff>
    </xdr:from>
    <xdr:to>
      <xdr:col>7</xdr:col>
      <xdr:colOff>77040</xdr:colOff>
      <xdr:row>10</xdr:row>
      <xdr:rowOff>80640</xdr:rowOff>
    </xdr:to>
    <xdr:sp macro="" textlink="">
      <xdr:nvSpPr>
        <xdr:cNvPr id="20" name="TextShape 1">
          <a:extLst>
            <a:ext uri="{FF2B5EF4-FFF2-40B4-BE49-F238E27FC236}">
              <a16:creationId xmlns:a16="http://schemas.microsoft.com/office/drawing/2014/main" id="{00000000-0008-0000-0800-000014000000}"/>
            </a:ext>
          </a:extLst>
        </xdr:cNvPr>
        <xdr:cNvSpPr txBox="1"/>
      </xdr:nvSpPr>
      <xdr:spPr>
        <a:xfrm>
          <a:off x="8578440" y="776160"/>
          <a:ext cx="3398400" cy="1791000"/>
        </a:xfrm>
        <a:prstGeom prst="rect">
          <a:avLst/>
        </a:prstGeom>
        <a:solidFill>
          <a:srgbClr val="CCFFCC"/>
        </a:solidFill>
        <a:ln w="0">
          <a:noFill/>
        </a:ln>
      </xdr:spPr>
      <xdr:txBody>
        <a:bodyPr lIns="144000" tIns="0" rIns="0" bIns="0">
          <a:noAutofit/>
        </a:bodyPr>
        <a:lstStyle/>
        <a:p>
          <a:r>
            <a:rPr lang="de-DE" sz="1600" b="1" strike="noStrike" spc="-1">
              <a:solidFill>
                <a:srgbClr val="C9211E"/>
              </a:solidFill>
              <a:latin typeface="Arial"/>
            </a:rPr>
            <a:t>Tipp</a:t>
          </a:r>
          <a:endParaRPr lang="de-DE" sz="1600" b="0" strike="noStrike" spc="-1">
            <a:latin typeface="Times New Roman"/>
          </a:endParaRPr>
        </a:p>
        <a:p>
          <a:pPr>
            <a:lnSpc>
              <a:spcPct val="115000"/>
            </a:lnSpc>
          </a:pPr>
          <a:r>
            <a:rPr lang="de-DE" sz="1200" b="1" strike="noStrike" spc="-1">
              <a:latin typeface="Arial"/>
            </a:rPr>
            <a:t>Um einem Bereich einen „Grad der Betroffenheit“ zu zuweisen in die Zelle klicken. Das Dropdownmenü öffnen, auswählen + anklicken – fertig.  </a:t>
          </a:r>
          <a:endParaRPr lang="de-DE" sz="1200" b="0" strike="noStrike" spc="-1">
            <a:latin typeface="Times New Roman"/>
          </a:endParaRPr>
        </a:p>
        <a:p>
          <a:pPr>
            <a:lnSpc>
              <a:spcPct val="115000"/>
            </a:lnSpc>
          </a:pPr>
          <a:r>
            <a:rPr lang="de-DE" sz="1200" b="1" strike="noStrike" spc="-1">
              <a:latin typeface="Arial"/>
            </a:rPr>
            <a:t>Zusätzlich haben Sie die Möglichkeit durch Ändern der Texte in den rot unterlegten Zellen die Einträge im Dropdown zu ändern</a:t>
          </a:r>
          <a:endParaRPr lang="de-DE" sz="1200" b="0" strike="noStrike" spc="-1">
            <a:latin typeface="Times New Roman"/>
          </a:endParaRPr>
        </a:p>
        <a:p>
          <a:pPr>
            <a:lnSpc>
              <a:spcPct val="115000"/>
            </a:lnSpc>
          </a:pPr>
          <a:endParaRPr lang="de-DE" sz="1200" b="0" strike="noStrike" spc="-1">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8415</xdr:colOff>
      <xdr:row>7</xdr:row>
      <xdr:rowOff>21105</xdr:rowOff>
    </xdr:from>
    <xdr:to>
      <xdr:col>13</xdr:col>
      <xdr:colOff>115725</xdr:colOff>
      <xdr:row>14</xdr:row>
      <xdr:rowOff>209550</xdr:rowOff>
    </xdr:to>
    <xdr:sp macro="" textlink="">
      <xdr:nvSpPr>
        <xdr:cNvPr id="2" name="TextShape 1">
          <a:extLst>
            <a:ext uri="{FF2B5EF4-FFF2-40B4-BE49-F238E27FC236}">
              <a16:creationId xmlns:a16="http://schemas.microsoft.com/office/drawing/2014/main" id="{00000000-0008-0000-0000-000002000000}"/>
            </a:ext>
          </a:extLst>
        </xdr:cNvPr>
        <xdr:cNvSpPr txBox="1"/>
      </xdr:nvSpPr>
      <xdr:spPr>
        <a:xfrm>
          <a:off x="3304065" y="2002305"/>
          <a:ext cx="8060685" cy="2188695"/>
        </a:xfrm>
        <a:prstGeom prst="rect">
          <a:avLst/>
        </a:prstGeom>
        <a:solidFill>
          <a:srgbClr val="FFFFFF"/>
        </a:solidFill>
        <a:ln w="0">
          <a:noFill/>
        </a:ln>
      </xdr:spPr>
      <xdr:txBody>
        <a:bodyPr lIns="72000" tIns="0" rIns="0" bIns="0">
          <a:noAutofit/>
        </a:bodyPr>
        <a:lstStyle/>
        <a:p>
          <a:pPr>
            <a:lnSpc>
              <a:spcPct val="108000"/>
            </a:lnSpc>
            <a:spcAft>
              <a:spcPts val="799"/>
            </a:spcAft>
          </a:pPr>
          <a:r>
            <a:rPr lang="de-DE" sz="1400" b="0" strike="noStrike" spc="-1">
              <a:latin typeface="Arial"/>
              <a:ea typeface="Arial"/>
            </a:rPr>
            <a:t>Im Tabellenblatt </a:t>
          </a:r>
          <a:r>
            <a:rPr lang="de-DE" sz="1400" b="1" i="1" strike="noStrike" spc="-1">
              <a:solidFill>
                <a:srgbClr val="00A0FC"/>
              </a:solidFill>
              <a:latin typeface="Arial"/>
              <a:ea typeface="Arial"/>
              <a:hlinkClick xmlns:r="http://schemas.openxmlformats.org/officeDocument/2006/relationships" r:id="rId1"/>
            </a:rPr>
            <a:t>Basisdaten</a:t>
          </a:r>
          <a:r>
            <a:rPr lang="de-DE" sz="1400" b="0" strike="noStrike" spc="-1">
              <a:latin typeface="Arial"/>
              <a:ea typeface="Arial"/>
            </a:rPr>
            <a:t> werden die wichtigsten Fakten zu Ihrem Projekt erfasst.</a:t>
          </a:r>
          <a:endParaRPr lang="de-DE" sz="1400" b="0" strike="noStrike" spc="-1">
            <a:latin typeface="Times New Roman"/>
          </a:endParaRPr>
        </a:p>
        <a:p>
          <a:pPr>
            <a:lnSpc>
              <a:spcPct val="108000"/>
            </a:lnSpc>
            <a:spcAft>
              <a:spcPts val="799"/>
            </a:spcAft>
          </a:pPr>
          <a:r>
            <a:rPr lang="de-DE" sz="1400" b="0" strike="noStrike" spc="-1">
              <a:latin typeface="Arial"/>
              <a:ea typeface="Arial"/>
            </a:rPr>
            <a:t>Projektname, Projektleiter, Ziele des Projekts etc. Möglicherweise erfassen Sie diese Angaben an einer anderen Stelle bereits oder möchten das Blatt nicht ausfüllen.</a:t>
          </a:r>
          <a:endParaRPr lang="de-DE" sz="1400" b="0" strike="noStrike" spc="-1">
            <a:latin typeface="Times New Roman"/>
          </a:endParaRPr>
        </a:p>
        <a:p>
          <a:pPr>
            <a:lnSpc>
              <a:spcPct val="108000"/>
            </a:lnSpc>
            <a:spcAft>
              <a:spcPts val="799"/>
            </a:spcAft>
          </a:pPr>
          <a:r>
            <a:rPr lang="de-DE" sz="1400" b="0" strike="noStrike" spc="-1">
              <a:latin typeface="Arial"/>
              <a:ea typeface="Arial"/>
            </a:rPr>
            <a:t>Allerdings werden die folgenden Angaben automatisch in andere Tabellenblätter übernommen:</a:t>
          </a:r>
          <a:endParaRPr lang="de-DE" sz="1400" b="0" strike="noStrike" spc="-1">
            <a:latin typeface="Times New Roman"/>
          </a:endParaRPr>
        </a:p>
        <a:p>
          <a:pPr>
            <a:lnSpc>
              <a:spcPct val="108000"/>
            </a:lnSpc>
            <a:spcAft>
              <a:spcPts val="799"/>
            </a:spcAft>
          </a:pPr>
          <a:r>
            <a:rPr lang="de-DE" sz="1400" b="1" strike="noStrike" spc="-1">
              <a:latin typeface="Arial"/>
              <a:ea typeface="Arial"/>
            </a:rPr>
            <a:t>Budget: </a:t>
          </a:r>
          <a:r>
            <a:rPr lang="de-DE" sz="1400" b="0" strike="noStrike" spc="-1">
              <a:latin typeface="Arial"/>
              <a:ea typeface="Arial"/>
            </a:rPr>
            <a:t> Dieser Wert wird in die Kostenauswertung übernommen. Die Zelle ist rot unterlegt</a:t>
          </a:r>
          <a:endParaRPr lang="de-DE" sz="1400" b="0" strike="noStrike" spc="-1">
            <a:latin typeface="Times New Roman"/>
          </a:endParaRPr>
        </a:p>
        <a:p>
          <a:pPr>
            <a:lnSpc>
              <a:spcPct val="108000"/>
            </a:lnSpc>
            <a:spcAft>
              <a:spcPts val="799"/>
            </a:spcAft>
          </a:pPr>
          <a:r>
            <a:rPr lang="de-DE" sz="1400" b="1" strike="noStrike" spc="-1">
              <a:latin typeface="Arial"/>
              <a:ea typeface="Arial"/>
            </a:rPr>
            <a:t>Projektteam + wichtige Beteiligte:</a:t>
          </a:r>
          <a:r>
            <a:rPr lang="de-DE" sz="1400" b="0" strike="noStrike" spc="-1">
              <a:latin typeface="Arial"/>
              <a:ea typeface="Arial"/>
            </a:rPr>
            <a:t> Diese Personen / Namen werden automatisch in das Tabellenblatt RACI übernommen. Diese Zellen sind zu Ihrer Orientierung rot unterlegt.</a:t>
          </a:r>
          <a:endParaRPr lang="de-DE" sz="1400" b="0" strike="noStrike" spc="-1">
            <a:latin typeface="Times New Roman"/>
          </a:endParaRPr>
        </a:p>
      </xdr:txBody>
    </xdr:sp>
    <xdr:clientData/>
  </xdr:twoCellAnchor>
  <xdr:twoCellAnchor editAs="oneCell">
    <xdr:from>
      <xdr:col>4</xdr:col>
      <xdr:colOff>9720</xdr:colOff>
      <xdr:row>18</xdr:row>
      <xdr:rowOff>82800</xdr:rowOff>
    </xdr:from>
    <xdr:to>
      <xdr:col>13</xdr:col>
      <xdr:colOff>127800</xdr:colOff>
      <xdr:row>26</xdr:row>
      <xdr:rowOff>76200</xdr:rowOff>
    </xdr:to>
    <xdr:sp macro="" textlink="">
      <xdr:nvSpPr>
        <xdr:cNvPr id="3" name="TextShape 1">
          <a:extLst>
            <a:ext uri="{FF2B5EF4-FFF2-40B4-BE49-F238E27FC236}">
              <a16:creationId xmlns:a16="http://schemas.microsoft.com/office/drawing/2014/main" id="{00000000-0008-0000-0000-000003000000}"/>
            </a:ext>
          </a:extLst>
        </xdr:cNvPr>
        <xdr:cNvSpPr txBox="1"/>
      </xdr:nvSpPr>
      <xdr:spPr>
        <a:xfrm>
          <a:off x="3305370" y="5207250"/>
          <a:ext cx="8071455" cy="2279400"/>
        </a:xfrm>
        <a:prstGeom prst="rect">
          <a:avLst/>
        </a:prstGeom>
        <a:solidFill>
          <a:srgbClr val="FFFFFF"/>
        </a:solidFill>
        <a:ln w="0">
          <a:noFill/>
        </a:ln>
      </xdr:spPr>
      <xdr:txBody>
        <a:bodyPr lIns="72000" tIns="0" rIns="0" bIns="0">
          <a:noAutofit/>
        </a:bodyPr>
        <a:lstStyle/>
        <a:p>
          <a:pPr>
            <a:lnSpc>
              <a:spcPct val="108000"/>
            </a:lnSpc>
            <a:spcAft>
              <a:spcPts val="799"/>
            </a:spcAft>
          </a:pPr>
          <a:r>
            <a:rPr lang="de-DE" sz="1400" b="0" strike="noStrike" spc="-1">
              <a:latin typeface="Arial"/>
              <a:ea typeface="Arial"/>
            </a:rPr>
            <a:t>Im Tabellenblatt </a:t>
          </a:r>
          <a:r>
            <a:rPr lang="de-DE" sz="1400" b="1" i="1" strike="noStrike" spc="-1">
              <a:solidFill>
                <a:srgbClr val="00A0FC"/>
              </a:solidFill>
              <a:latin typeface="Arial"/>
              <a:ea typeface="Arial"/>
              <a:hlinkClick xmlns:r="http://schemas.openxmlformats.org/officeDocument/2006/relationships" r:id="rId2"/>
            </a:rPr>
            <a:t>Zeitplan</a:t>
          </a:r>
          <a:r>
            <a:rPr lang="de-DE" sz="1400" b="0" strike="noStrike" spc="-1">
              <a:latin typeface="Arial"/>
              <a:ea typeface="Arial"/>
            </a:rPr>
            <a:t> werden die Daten für das Gantt-Diagramm erfasst. </a:t>
          </a:r>
          <a:endParaRPr lang="de-DE" sz="1400" b="0" strike="noStrike" spc="-1">
            <a:latin typeface="Times New Roman"/>
          </a:endParaRPr>
        </a:p>
        <a:p>
          <a:pPr>
            <a:lnSpc>
              <a:spcPct val="108000"/>
            </a:lnSpc>
            <a:spcAft>
              <a:spcPts val="799"/>
            </a:spcAft>
          </a:pPr>
          <a:r>
            <a:rPr lang="de-DE" sz="1400" b="0" strike="noStrike" spc="-1">
              <a:latin typeface="Arial"/>
              <a:ea typeface="Arial"/>
            </a:rPr>
            <a:t>1.	 Welche Schritte sind für die Durchführung des Projekts erforderlich? </a:t>
          </a:r>
          <a:endParaRPr lang="de-DE" sz="1400" b="0" strike="noStrike" spc="-1">
            <a:latin typeface="Times New Roman"/>
          </a:endParaRPr>
        </a:p>
        <a:p>
          <a:pPr>
            <a:lnSpc>
              <a:spcPct val="108000"/>
            </a:lnSpc>
            <a:spcAft>
              <a:spcPts val="799"/>
            </a:spcAft>
          </a:pPr>
          <a:r>
            <a:rPr lang="de-DE" sz="1400" b="1" strike="noStrike" spc="-1">
              <a:latin typeface="Arial"/>
              <a:ea typeface="Arial"/>
            </a:rPr>
            <a:t>2</a:t>
          </a:r>
          <a:r>
            <a:rPr lang="de-DE" sz="1400" b="0" strike="noStrike" spc="-1">
              <a:latin typeface="Arial"/>
              <a:ea typeface="Arial"/>
            </a:rPr>
            <a:t>. 	Kalkulation des Zeitbedarfs je Schritt </a:t>
          </a:r>
          <a:endParaRPr lang="de-DE" sz="1400" b="0" strike="noStrike" spc="-1">
            <a:latin typeface="Times New Roman"/>
          </a:endParaRPr>
        </a:p>
        <a:p>
          <a:pPr>
            <a:lnSpc>
              <a:spcPct val="108000"/>
            </a:lnSpc>
            <a:spcAft>
              <a:spcPts val="799"/>
            </a:spcAft>
          </a:pPr>
          <a:r>
            <a:rPr lang="de-DE" sz="1400" b="1" strike="noStrike" spc="-1">
              <a:latin typeface="Arial"/>
              <a:ea typeface="Arial"/>
            </a:rPr>
            <a:t>3</a:t>
          </a:r>
          <a:r>
            <a:rPr lang="de-DE" sz="1400" b="0" strike="noStrike" spc="-1">
              <a:latin typeface="Arial"/>
              <a:ea typeface="Arial"/>
            </a:rPr>
            <a:t>. 	Legen Sie das Start- + Enddatum je Schritt fest</a:t>
          </a:r>
          <a:endParaRPr lang="de-DE" sz="1400" b="0" strike="noStrike" spc="-1">
            <a:latin typeface="Times New Roman"/>
          </a:endParaRPr>
        </a:p>
        <a:p>
          <a:pPr>
            <a:lnSpc>
              <a:spcPct val="108000"/>
            </a:lnSpc>
            <a:spcAft>
              <a:spcPts val="799"/>
            </a:spcAft>
          </a:pPr>
          <a:r>
            <a:rPr lang="de-DE" sz="1400" b="1" strike="noStrike" spc="-1">
              <a:latin typeface="Arial"/>
              <a:ea typeface="Arial"/>
            </a:rPr>
            <a:t>4.</a:t>
          </a:r>
          <a:r>
            <a:rPr lang="de-DE" sz="1400" b="0" strike="noStrike" spc="-1">
              <a:latin typeface="Arial"/>
              <a:ea typeface="Arial"/>
            </a:rPr>
            <a:t> 	Während des Projekts geben Sie den Fortschritt innerhalb der Schritte ein.</a:t>
          </a:r>
          <a:endParaRPr lang="de-DE" sz="1400" b="0" strike="noStrike" spc="-1">
            <a:latin typeface="Times New Roman"/>
          </a:endParaRPr>
        </a:p>
        <a:p>
          <a:pPr>
            <a:lnSpc>
              <a:spcPct val="108000"/>
            </a:lnSpc>
            <a:spcAft>
              <a:spcPts val="799"/>
            </a:spcAft>
          </a:pPr>
          <a:r>
            <a:rPr lang="de-DE" sz="1400" b="0" strike="noStrike" spc="-1">
              <a:latin typeface="Arial"/>
              <a:ea typeface="Arial"/>
            </a:rPr>
            <a:t>Aus den Punkten </a:t>
          </a:r>
          <a:r>
            <a:rPr lang="de-DE" sz="1400" b="1" strike="noStrike" spc="-1">
              <a:latin typeface="Arial"/>
              <a:ea typeface="Arial"/>
            </a:rPr>
            <a:t>2, 3</a:t>
          </a:r>
          <a:r>
            <a:rPr lang="de-DE" sz="1400" b="0" strike="noStrike" spc="-1">
              <a:latin typeface="Arial"/>
              <a:ea typeface="Arial"/>
            </a:rPr>
            <a:t> und </a:t>
          </a:r>
          <a:r>
            <a:rPr lang="de-DE" sz="1400" b="1" strike="noStrike" spc="-1">
              <a:latin typeface="Arial"/>
              <a:ea typeface="Arial"/>
            </a:rPr>
            <a:t>4</a:t>
          </a:r>
          <a:r>
            <a:rPr lang="de-DE" sz="1400" b="0" strike="noStrike" spc="-1">
              <a:latin typeface="Arial"/>
              <a:ea typeface="Arial"/>
            </a:rPr>
            <a:t> wird das Gantt-Diagramm erstellt, das im </a:t>
          </a:r>
          <a:r>
            <a:rPr lang="de-DE" sz="1400" b="1" i="1" strike="noStrike" spc="-1">
              <a:solidFill>
                <a:srgbClr val="1E90FF"/>
              </a:solidFill>
              <a:latin typeface="Arial"/>
              <a:ea typeface="Arial"/>
              <a:hlinkClick xmlns:r="http://schemas.openxmlformats.org/officeDocument/2006/relationships" r:id="rId3"/>
            </a:rPr>
            <a:t>Dashboard</a:t>
          </a:r>
          <a:r>
            <a:rPr lang="de-DE" sz="1400" b="0" strike="noStrike" spc="-1">
              <a:latin typeface="Arial"/>
              <a:ea typeface="Arial"/>
            </a:rPr>
            <a:t> und zusätzlich auf einem separaten Tabellenblatt dargestellt wird</a:t>
          </a:r>
          <a:endParaRPr lang="de-DE" sz="1400" b="0" strike="noStrike" spc="-1">
            <a:latin typeface="Times New Roman"/>
          </a:endParaRPr>
        </a:p>
        <a:p>
          <a:pPr>
            <a:lnSpc>
              <a:spcPct val="108000"/>
            </a:lnSpc>
            <a:spcAft>
              <a:spcPts val="799"/>
            </a:spcAft>
          </a:pPr>
          <a:endParaRPr lang="de-DE" sz="1400" b="0" strike="noStrike" spc="-1">
            <a:latin typeface="Times New Roman"/>
          </a:endParaRPr>
        </a:p>
      </xdr:txBody>
    </xdr:sp>
    <xdr:clientData/>
  </xdr:twoCellAnchor>
  <xdr:twoCellAnchor editAs="oneCell">
    <xdr:from>
      <xdr:col>3</xdr:col>
      <xdr:colOff>904320</xdr:colOff>
      <xdr:row>29</xdr:row>
      <xdr:rowOff>8280</xdr:rowOff>
    </xdr:from>
    <xdr:to>
      <xdr:col>13</xdr:col>
      <xdr:colOff>116280</xdr:colOff>
      <xdr:row>37</xdr:row>
      <xdr:rowOff>8280</xdr:rowOff>
    </xdr:to>
    <xdr:sp macro="" textlink="">
      <xdr:nvSpPr>
        <xdr:cNvPr id="4" name="TextShape 1">
          <a:extLst>
            <a:ext uri="{FF2B5EF4-FFF2-40B4-BE49-F238E27FC236}">
              <a16:creationId xmlns:a16="http://schemas.microsoft.com/office/drawing/2014/main" id="{00000000-0008-0000-0000-000004000000}"/>
            </a:ext>
          </a:extLst>
        </xdr:cNvPr>
        <xdr:cNvSpPr txBox="1"/>
      </xdr:nvSpPr>
      <xdr:spPr>
        <a:xfrm>
          <a:off x="3342600" y="8360280"/>
          <a:ext cx="8195400" cy="2306160"/>
        </a:xfrm>
        <a:prstGeom prst="rect">
          <a:avLst/>
        </a:prstGeom>
        <a:solidFill>
          <a:srgbClr val="FFFFFF"/>
        </a:solidFill>
        <a:ln w="0">
          <a:noFill/>
        </a:ln>
      </xdr:spPr>
      <xdr:txBody>
        <a:bodyPr lIns="72000" tIns="0" rIns="0" bIns="0">
          <a:noAutofit/>
        </a:bodyPr>
        <a:lstStyle/>
        <a:p>
          <a:pPr>
            <a:lnSpc>
              <a:spcPct val="115000"/>
            </a:lnSpc>
            <a:spcAft>
              <a:spcPts val="799"/>
            </a:spcAft>
          </a:pPr>
          <a:r>
            <a:rPr lang="de-DE" sz="1400" b="0" strike="noStrike" spc="-1">
              <a:latin typeface="Arial"/>
              <a:ea typeface="Arial"/>
            </a:rPr>
            <a:t>Im Tabellenblatt </a:t>
          </a:r>
          <a:r>
            <a:rPr lang="de-DE" sz="1400" b="1" i="1" strike="noStrike" spc="-1">
              <a:solidFill>
                <a:srgbClr val="00A0FC"/>
              </a:solidFill>
              <a:latin typeface="Arial"/>
              <a:ea typeface="Arial"/>
              <a:hlinkClick xmlns:r="http://schemas.openxmlformats.org/officeDocument/2006/relationships" r:id="rId4"/>
            </a:rPr>
            <a:t>Kosten</a:t>
          </a:r>
          <a:r>
            <a:rPr lang="de-DE" sz="1400" b="0" strike="noStrike" spc="-1">
              <a:latin typeface="Arial"/>
              <a:ea typeface="Arial"/>
            </a:rPr>
            <a:t> werden die wichtigsten Fakten zu Ihrem Projekt erfasst.</a:t>
          </a:r>
          <a:endParaRPr lang="de-DE" sz="1400" b="0" strike="noStrike" spc="-1">
            <a:latin typeface="Times New Roman"/>
          </a:endParaRPr>
        </a:p>
        <a:p>
          <a:pPr>
            <a:lnSpc>
              <a:spcPct val="115000"/>
            </a:lnSpc>
            <a:spcAft>
              <a:spcPts val="799"/>
            </a:spcAft>
          </a:pPr>
          <a:r>
            <a:rPr lang="de-DE" sz="1400" b="0" strike="noStrike" spc="-1">
              <a:latin typeface="Arial"/>
              <a:ea typeface="Arial"/>
            </a:rPr>
            <a:t>Das Budget für das Projekt ist im Tabellenblatt Basisdaten bereits eingetragen. Im Tabellenblatt Kosten haben Sie die Möglichkeit die Schritte / Tasks / Teilprojekte o.ä. einzugeben. Wir übernehmen </a:t>
          </a:r>
          <a:r>
            <a:rPr lang="de-DE" sz="1400" b="1" u="sng" strike="noStrike" spc="-1">
              <a:uFillTx/>
              <a:latin typeface="Arial"/>
              <a:ea typeface="Arial"/>
            </a:rPr>
            <a:t>nicht</a:t>
          </a:r>
          <a:r>
            <a:rPr lang="de-DE" sz="1400" b="0" strike="noStrike" spc="-1">
              <a:latin typeface="Arial"/>
              <a:ea typeface="Arial"/>
            </a:rPr>
            <a:t> automatisch die Projektschritte aus dem Zeitplan! </a:t>
          </a:r>
          <a:endParaRPr lang="de-DE" sz="1400" b="0" strike="noStrike" spc="-1">
            <a:latin typeface="Times New Roman"/>
          </a:endParaRPr>
        </a:p>
        <a:p>
          <a:pPr>
            <a:lnSpc>
              <a:spcPct val="115000"/>
            </a:lnSpc>
            <a:spcAft>
              <a:spcPts val="799"/>
            </a:spcAft>
          </a:pPr>
          <a:r>
            <a:rPr lang="de-DE" sz="1400" b="0" strike="noStrike" spc="-1">
              <a:latin typeface="Arial"/>
              <a:ea typeface="Arial"/>
            </a:rPr>
            <a:t>Zu den von Ihnen definierten Tasks können Sie die geplanten und die real anfallenden Kosten eingeben. Wir haben für Sie die Kategorien </a:t>
          </a:r>
          <a:r>
            <a:rPr lang="de-DE" sz="1400" b="1" strike="noStrike" spc="-1">
              <a:latin typeface="Arial"/>
              <a:ea typeface="Arial"/>
            </a:rPr>
            <a:t>Lieferanten, Baukosten, Personalkosten, Material, Genehmigungen, Entsorgung</a:t>
          </a:r>
          <a:r>
            <a:rPr lang="de-DE" sz="1400" b="0" strike="noStrike" spc="-1">
              <a:latin typeface="Arial"/>
              <a:ea typeface="Arial"/>
            </a:rPr>
            <a:t> und </a:t>
          </a:r>
          <a:r>
            <a:rPr lang="de-DE" sz="1400" b="1" strike="noStrike" spc="-1">
              <a:latin typeface="Arial"/>
              <a:ea typeface="Arial"/>
            </a:rPr>
            <a:t>Sonstiges</a:t>
          </a:r>
          <a:r>
            <a:rPr lang="de-DE" sz="1400" b="0" strike="noStrike" spc="-1">
              <a:latin typeface="Arial"/>
              <a:ea typeface="Arial"/>
            </a:rPr>
            <a:t> definiert. Sie haben die Möglichkeit die Kategorien umzubenennen. Die Angaben werden ausgewertet und im </a:t>
          </a:r>
          <a:r>
            <a:rPr lang="de-DE" sz="1400" b="1" i="1" strike="noStrike" spc="-1">
              <a:solidFill>
                <a:srgbClr val="1E90FF"/>
              </a:solidFill>
              <a:latin typeface="Arial"/>
              <a:ea typeface="Arial"/>
              <a:hlinkClick xmlns:r="http://schemas.openxmlformats.org/officeDocument/2006/relationships" r:id="rId3"/>
            </a:rPr>
            <a:t>Dashboard</a:t>
          </a:r>
          <a:r>
            <a:rPr lang="de-DE" sz="1400" b="0" strike="noStrike" spc="-1">
              <a:latin typeface="Arial"/>
              <a:ea typeface="Arial"/>
            </a:rPr>
            <a:t> angezeigt.</a:t>
          </a:r>
          <a:endParaRPr lang="de-DE" sz="1400" b="0" strike="noStrike" spc="-1">
            <a:latin typeface="Times New Roman"/>
          </a:endParaRPr>
        </a:p>
      </xdr:txBody>
    </xdr:sp>
    <xdr:clientData/>
  </xdr:twoCellAnchor>
  <xdr:twoCellAnchor editAs="oneCell">
    <xdr:from>
      <xdr:col>4</xdr:col>
      <xdr:colOff>26025</xdr:colOff>
      <xdr:row>40</xdr:row>
      <xdr:rowOff>148425</xdr:rowOff>
    </xdr:from>
    <xdr:to>
      <xdr:col>13</xdr:col>
      <xdr:colOff>133335</xdr:colOff>
      <xdr:row>48</xdr:row>
      <xdr:rowOff>148425</xdr:rowOff>
    </xdr:to>
    <xdr:sp macro="" textlink="">
      <xdr:nvSpPr>
        <xdr:cNvPr id="5" name="TextShape 1">
          <a:extLst>
            <a:ext uri="{FF2B5EF4-FFF2-40B4-BE49-F238E27FC236}">
              <a16:creationId xmlns:a16="http://schemas.microsoft.com/office/drawing/2014/main" id="{00000000-0008-0000-0000-000005000000}"/>
            </a:ext>
          </a:extLst>
        </xdr:cNvPr>
        <xdr:cNvSpPr txBox="1"/>
      </xdr:nvSpPr>
      <xdr:spPr>
        <a:xfrm>
          <a:off x="3321675" y="11559375"/>
          <a:ext cx="8060685" cy="2286000"/>
        </a:xfrm>
        <a:prstGeom prst="rect">
          <a:avLst/>
        </a:prstGeom>
        <a:solidFill>
          <a:srgbClr val="FFFFFF"/>
        </a:solidFill>
        <a:ln w="0">
          <a:noFill/>
        </a:ln>
      </xdr:spPr>
      <xdr:txBody>
        <a:bodyPr lIns="72000" tIns="0" rIns="0" bIns="0">
          <a:noAutofit/>
        </a:bodyPr>
        <a:lstStyle/>
        <a:p>
          <a:pPr>
            <a:lnSpc>
              <a:spcPct val="108000"/>
            </a:lnSpc>
            <a:spcAft>
              <a:spcPts val="799"/>
            </a:spcAft>
          </a:pPr>
          <a:r>
            <a:rPr lang="de-DE" sz="1400" b="0" strike="noStrike" spc="-1">
              <a:latin typeface="Arial"/>
              <a:ea typeface="Arial"/>
            </a:rPr>
            <a:t>Im Tabellenblatt </a:t>
          </a:r>
          <a:r>
            <a:rPr lang="de-DE" sz="1400" b="1" i="1" strike="noStrike" spc="-1">
              <a:solidFill>
                <a:srgbClr val="00A0FC"/>
              </a:solidFill>
              <a:latin typeface="Arial"/>
              <a:ea typeface="Arial"/>
              <a:hlinkClick xmlns:r="http://schemas.openxmlformats.org/officeDocument/2006/relationships" r:id="rId5"/>
            </a:rPr>
            <a:t>RACI</a:t>
          </a:r>
          <a:r>
            <a:rPr lang="de-DE" sz="1400" b="0" strike="noStrike" spc="-1">
              <a:latin typeface="Arial"/>
              <a:ea typeface="Arial"/>
            </a:rPr>
            <a:t> weisen Sie den Projektschritten aus dem Zeitplan (automatisch übernommen) Verantwortliche aus dem Projektteam (automatisch aus Basisdaten übernommen) zu. Damit nehmen Sie viel Stress aus dem Projekt:</a:t>
          </a:r>
          <a:endParaRPr lang="de-DE" sz="1400" b="0" strike="noStrike" spc="-1">
            <a:latin typeface="Times New Roman"/>
          </a:endParaRPr>
        </a:p>
        <a:p>
          <a:pPr>
            <a:lnSpc>
              <a:spcPct val="108000"/>
            </a:lnSpc>
            <a:spcAft>
              <a:spcPts val="799"/>
            </a:spcAft>
          </a:pPr>
          <a:r>
            <a:rPr lang="de-DE" sz="1400" b="0" strike="noStrike" spc="-1">
              <a:latin typeface="Arial"/>
              <a:ea typeface="Arial"/>
            </a:rPr>
            <a:t> -	Wer ist für die Durchführung der Aufgabe verantwortlich?</a:t>
          </a:r>
          <a:endParaRPr lang="de-DE" sz="1400" b="0" strike="noStrike" spc="-1">
            <a:latin typeface="Times New Roman"/>
          </a:endParaRPr>
        </a:p>
        <a:p>
          <a:pPr>
            <a:lnSpc>
              <a:spcPct val="108000"/>
            </a:lnSpc>
            <a:spcAft>
              <a:spcPts val="799"/>
            </a:spcAft>
          </a:pPr>
          <a:r>
            <a:rPr lang="de-DE" sz="1400" b="0" strike="noStrike" spc="-1">
              <a:latin typeface="Arial"/>
              <a:ea typeface="Arial"/>
            </a:rPr>
            <a:t> -	Wer entscheidet, ob die Aufgabe korrekt durchgeführt wurde?</a:t>
          </a:r>
          <a:endParaRPr lang="de-DE" sz="1400" b="0" strike="noStrike" spc="-1">
            <a:latin typeface="Times New Roman"/>
          </a:endParaRPr>
        </a:p>
        <a:p>
          <a:pPr>
            <a:lnSpc>
              <a:spcPct val="108000"/>
            </a:lnSpc>
            <a:spcAft>
              <a:spcPts val="799"/>
            </a:spcAft>
          </a:pPr>
          <a:r>
            <a:rPr lang="de-DE" sz="1400" b="0" strike="noStrike" spc="-1">
              <a:latin typeface="Arial"/>
              <a:ea typeface="Arial"/>
            </a:rPr>
            <a:t> -	Wer berät bei der Aufgabe? Interne oder externe Fachspezialisten</a:t>
          </a:r>
          <a:endParaRPr lang="de-DE" sz="1400" b="0" strike="noStrike" spc="-1">
            <a:latin typeface="Times New Roman"/>
          </a:endParaRPr>
        </a:p>
        <a:p>
          <a:pPr>
            <a:lnSpc>
              <a:spcPct val="108000"/>
            </a:lnSpc>
            <a:spcAft>
              <a:spcPts val="799"/>
            </a:spcAft>
          </a:pPr>
          <a:r>
            <a:rPr lang="de-DE" sz="1400" b="0" strike="noStrike" spc="-1">
              <a:latin typeface="Arial"/>
              <a:ea typeface="Arial"/>
            </a:rPr>
            <a:t> -	Wer wird über die Ergebnisse der Aufgabe informiert?</a:t>
          </a:r>
          <a:endParaRPr lang="de-DE" sz="1400" b="0" strike="noStrike" spc="-1">
            <a:latin typeface="Times New Roman"/>
          </a:endParaRPr>
        </a:p>
        <a:p>
          <a:pPr>
            <a:lnSpc>
              <a:spcPct val="108000"/>
            </a:lnSpc>
            <a:spcAft>
              <a:spcPts val="799"/>
            </a:spcAft>
          </a:pPr>
          <a:r>
            <a:rPr lang="de-DE" sz="1400" b="0" strike="noStrike" spc="-1">
              <a:latin typeface="Arial"/>
              <a:ea typeface="Arial"/>
            </a:rPr>
            <a:t>Die komplexe Matrix ist bedienerfreundlich für Sie vorbereitet und wird im</a:t>
          </a:r>
          <a:r>
            <a:rPr lang="de-DE" sz="1400" b="1" i="1" strike="noStrike" spc="-1">
              <a:solidFill>
                <a:srgbClr val="1E90FF"/>
              </a:solidFill>
              <a:latin typeface="Arial"/>
              <a:ea typeface="Arial"/>
            </a:rPr>
            <a:t> </a:t>
          </a:r>
          <a:r>
            <a:rPr lang="de-DE" sz="1400" b="1" i="1" strike="noStrike" spc="-1">
              <a:solidFill>
                <a:srgbClr val="1E90FF"/>
              </a:solidFill>
              <a:latin typeface="Arial"/>
              <a:ea typeface="Arial"/>
              <a:hlinkClick xmlns:r="http://schemas.openxmlformats.org/officeDocument/2006/relationships" r:id="rId3"/>
            </a:rPr>
            <a:t>Dashboard</a:t>
          </a:r>
          <a:r>
            <a:rPr lang="de-DE" sz="1400" b="1" i="1" strike="noStrike" spc="-1">
              <a:solidFill>
                <a:srgbClr val="1E90FF"/>
              </a:solidFill>
              <a:latin typeface="Arial"/>
              <a:ea typeface="Arial"/>
            </a:rPr>
            <a:t> </a:t>
          </a:r>
          <a:r>
            <a:rPr lang="de-DE" sz="1400" b="0" strike="noStrike" spc="-1">
              <a:latin typeface="Arial"/>
              <a:ea typeface="Arial"/>
            </a:rPr>
            <a:t>ausgewertet.</a:t>
          </a:r>
          <a:endParaRPr lang="de-DE" sz="1400" b="0" strike="noStrike" spc="-1">
            <a:latin typeface="Times New Roman"/>
          </a:endParaRPr>
        </a:p>
      </xdr:txBody>
    </xdr:sp>
    <xdr:clientData/>
  </xdr:twoCellAnchor>
  <xdr:twoCellAnchor editAs="oneCell">
    <xdr:from>
      <xdr:col>3</xdr:col>
      <xdr:colOff>904320</xdr:colOff>
      <xdr:row>51</xdr:row>
      <xdr:rowOff>8640</xdr:rowOff>
    </xdr:from>
    <xdr:to>
      <xdr:col>13</xdr:col>
      <xdr:colOff>116280</xdr:colOff>
      <xdr:row>61</xdr:row>
      <xdr:rowOff>95400</xdr:rowOff>
    </xdr:to>
    <xdr:sp macro="" textlink="">
      <xdr:nvSpPr>
        <xdr:cNvPr id="6" name="TextShape 1">
          <a:extLst>
            <a:ext uri="{FF2B5EF4-FFF2-40B4-BE49-F238E27FC236}">
              <a16:creationId xmlns:a16="http://schemas.microsoft.com/office/drawing/2014/main" id="{00000000-0008-0000-0000-000006000000}"/>
            </a:ext>
          </a:extLst>
        </xdr:cNvPr>
        <xdr:cNvSpPr txBox="1"/>
      </xdr:nvSpPr>
      <xdr:spPr>
        <a:xfrm>
          <a:off x="3342600" y="14703120"/>
          <a:ext cx="8195400" cy="2969640"/>
        </a:xfrm>
        <a:prstGeom prst="rect">
          <a:avLst/>
        </a:prstGeom>
        <a:solidFill>
          <a:srgbClr val="FFFFFF"/>
        </a:solidFill>
        <a:ln w="0">
          <a:noFill/>
        </a:ln>
      </xdr:spPr>
      <xdr:txBody>
        <a:bodyPr lIns="72000" tIns="0" rIns="0" bIns="0">
          <a:noAutofit/>
        </a:bodyPr>
        <a:lstStyle/>
        <a:p>
          <a:pPr>
            <a:lnSpc>
              <a:spcPct val="108000"/>
            </a:lnSpc>
            <a:spcAft>
              <a:spcPts val="799"/>
            </a:spcAft>
          </a:pPr>
          <a:r>
            <a:rPr lang="de-DE" sz="1400" b="0" strike="noStrike" spc="-1">
              <a:latin typeface="Arial"/>
              <a:ea typeface="Arial"/>
            </a:rPr>
            <a:t>Im Tabellenblatt </a:t>
          </a:r>
          <a:r>
            <a:rPr lang="de-DE" sz="1400" b="1" i="1" strike="noStrike" spc="-1">
              <a:solidFill>
                <a:srgbClr val="00A0FC"/>
              </a:solidFill>
              <a:latin typeface="Arial"/>
              <a:ea typeface="Arial"/>
              <a:hlinkClick xmlns:r="http://schemas.openxmlformats.org/officeDocument/2006/relationships" r:id="rId6"/>
            </a:rPr>
            <a:t>Risiko</a:t>
          </a:r>
          <a:r>
            <a:rPr lang="de-DE" sz="1400" b="0" strike="noStrike" spc="-1">
              <a:latin typeface="Arial"/>
              <a:ea typeface="Arial"/>
            </a:rPr>
            <a:t> nehmen Sie eine Risikobewertung vor.</a:t>
          </a:r>
          <a:endParaRPr lang="de-DE" sz="1400" b="0" strike="noStrike" spc="-1">
            <a:latin typeface="Times New Roman"/>
          </a:endParaRPr>
        </a:p>
        <a:p>
          <a:pPr>
            <a:lnSpc>
              <a:spcPct val="108000"/>
            </a:lnSpc>
            <a:spcAft>
              <a:spcPts val="799"/>
            </a:spcAft>
          </a:pPr>
          <a:r>
            <a:rPr lang="de-DE" sz="1400" b="0" strike="noStrike" spc="-1">
              <a:latin typeface="Arial"/>
              <a:ea typeface="Arial"/>
            </a:rPr>
            <a:t>Risikomanagement gehört sicher nicht zu den beliebtesten Aufgaben eines Projektmanagers. Wer kümmert sich schon gern um Dinge, die potenziell schief gehen können? Allein die Definition welche Risiken es im Projekt gibt, ist die Vorrausetzung diese zu vermeiden oder zu vermindern und so den Projekterfolg abzusichern.</a:t>
          </a:r>
          <a:endParaRPr lang="de-DE" sz="1400" b="0" strike="noStrike" spc="-1">
            <a:latin typeface="Times New Roman"/>
          </a:endParaRPr>
        </a:p>
        <a:p>
          <a:pPr>
            <a:lnSpc>
              <a:spcPct val="108000"/>
            </a:lnSpc>
            <a:spcAft>
              <a:spcPts val="799"/>
            </a:spcAft>
          </a:pPr>
          <a:r>
            <a:rPr lang="de-DE" sz="1400" b="0" strike="noStrike" spc="-1">
              <a:latin typeface="Arial"/>
              <a:ea typeface="Arial"/>
            </a:rPr>
            <a:t>1.	Risiken identifizieren + eintragen</a:t>
          </a:r>
          <a:endParaRPr lang="de-DE" sz="1400" b="0" strike="noStrike" spc="-1">
            <a:latin typeface="Times New Roman"/>
          </a:endParaRPr>
        </a:p>
        <a:p>
          <a:pPr>
            <a:lnSpc>
              <a:spcPct val="108000"/>
            </a:lnSpc>
            <a:spcAft>
              <a:spcPts val="799"/>
            </a:spcAft>
          </a:pPr>
          <a:r>
            <a:rPr lang="de-DE" sz="1400" b="0" strike="noStrike" spc="-1">
              <a:latin typeface="Arial"/>
              <a:ea typeface="Arial"/>
            </a:rPr>
            <a:t>2.	Risiken bewerten: wie hoch ist die Eintrittswahrscheinlichkeit. Wählen Sie komfortabel aus einem Dropdownmenü</a:t>
          </a:r>
          <a:endParaRPr lang="de-DE" sz="1400" b="0" strike="noStrike" spc="-1">
            <a:latin typeface="Times New Roman"/>
          </a:endParaRPr>
        </a:p>
        <a:p>
          <a:pPr>
            <a:lnSpc>
              <a:spcPct val="108000"/>
            </a:lnSpc>
            <a:spcAft>
              <a:spcPts val="799"/>
            </a:spcAft>
          </a:pPr>
          <a:r>
            <a:rPr lang="de-DE" sz="1400" b="0" strike="noStrike" spc="-1">
              <a:latin typeface="Arial"/>
              <a:ea typeface="Arial"/>
            </a:rPr>
            <a:t>3.	Welcher Schaden kann entstehen. Wählen Sie das Schadensmaß.</a:t>
          </a:r>
          <a:endParaRPr lang="de-DE" sz="1400" b="0" strike="noStrike" spc="-1">
            <a:latin typeface="Times New Roman"/>
          </a:endParaRPr>
        </a:p>
        <a:p>
          <a:pPr>
            <a:lnSpc>
              <a:spcPct val="108000"/>
            </a:lnSpc>
            <a:spcAft>
              <a:spcPts val="799"/>
            </a:spcAft>
          </a:pPr>
          <a:r>
            <a:rPr lang="de-DE" sz="1400" b="0" strike="noStrike" spc="-1">
              <a:latin typeface="Arial"/>
              <a:ea typeface="Arial"/>
            </a:rPr>
            <a:t>4.	Wie gehen Sie mit dem Risiko um? Wählen aus einem Dropdownmenü</a:t>
          </a:r>
          <a:endParaRPr lang="de-DE" sz="1400" b="0" strike="noStrike" spc="-1">
            <a:latin typeface="Times New Roman"/>
          </a:endParaRPr>
        </a:p>
        <a:p>
          <a:pPr>
            <a:lnSpc>
              <a:spcPct val="108000"/>
            </a:lnSpc>
            <a:spcAft>
              <a:spcPts val="799"/>
            </a:spcAft>
          </a:pPr>
          <a:r>
            <a:rPr lang="de-DE" sz="1400" b="0" strike="noStrike" spc="-1">
              <a:latin typeface="Arial"/>
              <a:ea typeface="Arial"/>
            </a:rPr>
            <a:t>Eine Auswertung finden Sie im  </a:t>
          </a:r>
          <a:r>
            <a:rPr lang="de-DE" sz="1400" b="1" i="1" strike="noStrike" spc="-1">
              <a:solidFill>
                <a:srgbClr val="1E90FF"/>
              </a:solidFill>
              <a:latin typeface="Arial"/>
              <a:ea typeface="Arial"/>
              <a:hlinkClick xmlns:r="http://schemas.openxmlformats.org/officeDocument/2006/relationships" r:id="rId3"/>
            </a:rPr>
            <a:t>Dashboard</a:t>
          </a:r>
          <a:r>
            <a:rPr lang="de-DE" sz="1400" b="1" i="1" strike="noStrike" spc="-1">
              <a:solidFill>
                <a:srgbClr val="1E90FF"/>
              </a:solidFill>
              <a:latin typeface="Arial"/>
              <a:ea typeface="Arial"/>
            </a:rPr>
            <a:t>.</a:t>
          </a:r>
          <a:endParaRPr lang="de-DE" sz="1400" b="0" strike="noStrike" spc="-1">
            <a:latin typeface="Times New Roman"/>
          </a:endParaRPr>
        </a:p>
      </xdr:txBody>
    </xdr:sp>
    <xdr:clientData/>
  </xdr:twoCellAnchor>
  <xdr:twoCellAnchor editAs="oneCell">
    <xdr:from>
      <xdr:col>3</xdr:col>
      <xdr:colOff>904320</xdr:colOff>
      <xdr:row>64</xdr:row>
      <xdr:rowOff>25920</xdr:rowOff>
    </xdr:from>
    <xdr:to>
      <xdr:col>13</xdr:col>
      <xdr:colOff>116280</xdr:colOff>
      <xdr:row>71</xdr:row>
      <xdr:rowOff>59400</xdr:rowOff>
    </xdr:to>
    <xdr:sp macro="" textlink="">
      <xdr:nvSpPr>
        <xdr:cNvPr id="7" name="TextShape 1">
          <a:extLst>
            <a:ext uri="{FF2B5EF4-FFF2-40B4-BE49-F238E27FC236}">
              <a16:creationId xmlns:a16="http://schemas.microsoft.com/office/drawing/2014/main" id="{00000000-0008-0000-0000-000007000000}"/>
            </a:ext>
          </a:extLst>
        </xdr:cNvPr>
        <xdr:cNvSpPr txBox="1"/>
      </xdr:nvSpPr>
      <xdr:spPr>
        <a:xfrm>
          <a:off x="3342600" y="18468000"/>
          <a:ext cx="8195400" cy="2051640"/>
        </a:xfrm>
        <a:prstGeom prst="rect">
          <a:avLst/>
        </a:prstGeom>
        <a:solidFill>
          <a:srgbClr val="FFFFFF"/>
        </a:solidFill>
        <a:ln w="0">
          <a:noFill/>
        </a:ln>
      </xdr:spPr>
      <xdr:txBody>
        <a:bodyPr lIns="72000" tIns="0" rIns="0" bIns="0">
          <a:noAutofit/>
        </a:bodyPr>
        <a:lstStyle/>
        <a:p>
          <a:pPr>
            <a:lnSpc>
              <a:spcPct val="108000"/>
            </a:lnSpc>
            <a:spcAft>
              <a:spcPts val="799"/>
            </a:spcAft>
          </a:pPr>
          <a:r>
            <a:rPr lang="de-DE" sz="1400" b="0" strike="noStrike" spc="-1">
              <a:latin typeface="Arial"/>
              <a:ea typeface="Arial"/>
            </a:rPr>
            <a:t>Im Tabellenblatt </a:t>
          </a:r>
          <a:r>
            <a:rPr lang="de-DE" sz="1400" b="1" i="1" strike="noStrike" spc="-1">
              <a:solidFill>
                <a:srgbClr val="00A0FC"/>
              </a:solidFill>
              <a:latin typeface="Arial"/>
              <a:ea typeface="Arial"/>
              <a:hlinkClick xmlns:r="http://schemas.openxmlformats.org/officeDocument/2006/relationships" r:id="rId7"/>
            </a:rPr>
            <a:t>Betroffen</a:t>
          </a:r>
          <a:r>
            <a:rPr lang="de-DE" sz="1400" b="0" strike="noStrike" spc="-1">
              <a:latin typeface="Arial"/>
              <a:ea typeface="Arial"/>
            </a:rPr>
            <a:t> bewerten Sie welche Bereiche des Betriebsalltags von Ihrem Projekt wie stark positiv oder negativ betroffen sind.</a:t>
          </a:r>
          <a:endParaRPr lang="de-DE" sz="1400" b="0" strike="noStrike" spc="-1">
            <a:latin typeface="Times New Roman"/>
          </a:endParaRPr>
        </a:p>
        <a:p>
          <a:pPr>
            <a:lnSpc>
              <a:spcPct val="108000"/>
            </a:lnSpc>
            <a:spcAft>
              <a:spcPts val="799"/>
            </a:spcAft>
          </a:pPr>
          <a:r>
            <a:rPr lang="de-DE" sz="1400" b="0" strike="noStrike" spc="-1">
              <a:latin typeface="Arial"/>
              <a:ea typeface="Arial"/>
            </a:rPr>
            <a:t>Auch wenn im Fokus des Projekts die Technik steht. Es sind die Menschen, die diese Technik im Betriebsalltag verwenden (sollen) und die Verwendung entscheidet letztendlich über den Projekterfolg. Deshalb ist es wichtig sich zu Projektbeginn klar zu machen welche Bereiche des Betriebsalltags positiv oder negativ von Ihrem Projekt betroffen sind.</a:t>
          </a:r>
          <a:endParaRPr lang="de-DE" sz="1400" b="0" strike="noStrike" spc="-1">
            <a:latin typeface="Times New Roman"/>
          </a:endParaRPr>
        </a:p>
        <a:p>
          <a:pPr>
            <a:lnSpc>
              <a:spcPct val="108000"/>
            </a:lnSpc>
            <a:spcAft>
              <a:spcPts val="799"/>
            </a:spcAft>
          </a:pPr>
          <a:r>
            <a:rPr lang="de-DE" sz="1400" b="0" strike="noStrike" spc="-1">
              <a:latin typeface="Arial"/>
              <a:ea typeface="Arial"/>
            </a:rPr>
            <a:t>Damit hat das Projektteam die Möglichkeit die negativen Folgen abzufedern. Um dem Vergessen vorzubeugen finden Sie eine Auswertung im </a:t>
          </a:r>
          <a:r>
            <a:rPr lang="de-DE" sz="1400" b="1" i="1" strike="noStrike" spc="-1">
              <a:solidFill>
                <a:srgbClr val="1E90FF"/>
              </a:solidFill>
              <a:latin typeface="Arial"/>
              <a:ea typeface="Arial"/>
              <a:hlinkClick xmlns:r="http://schemas.openxmlformats.org/officeDocument/2006/relationships" r:id="rId3"/>
            </a:rPr>
            <a:t>Dashboard</a:t>
          </a:r>
          <a:r>
            <a:rPr lang="de-DE" sz="1400" b="0" strike="noStrike" spc="-1">
              <a:latin typeface="Arial"/>
              <a:ea typeface="Arial"/>
            </a:rPr>
            <a:t>..</a:t>
          </a:r>
          <a:endParaRPr lang="de-DE" sz="1400" b="0" strike="noStrike" spc="-1">
            <a:latin typeface="Times New Roman"/>
          </a:endParaRPr>
        </a:p>
      </xdr:txBody>
    </xdr:sp>
    <xdr:clientData/>
  </xdr:twoCellAnchor>
  <xdr:twoCellAnchor editAs="oneCell">
    <xdr:from>
      <xdr:col>3</xdr:col>
      <xdr:colOff>904320</xdr:colOff>
      <xdr:row>74</xdr:row>
      <xdr:rowOff>25920</xdr:rowOff>
    </xdr:from>
    <xdr:to>
      <xdr:col>13</xdr:col>
      <xdr:colOff>116280</xdr:colOff>
      <xdr:row>87</xdr:row>
      <xdr:rowOff>195840</xdr:rowOff>
    </xdr:to>
    <xdr:sp macro="" textlink="">
      <xdr:nvSpPr>
        <xdr:cNvPr id="8" name="TextShape 1">
          <a:extLst>
            <a:ext uri="{FF2B5EF4-FFF2-40B4-BE49-F238E27FC236}">
              <a16:creationId xmlns:a16="http://schemas.microsoft.com/office/drawing/2014/main" id="{00000000-0008-0000-0000-000008000000}"/>
            </a:ext>
          </a:extLst>
        </xdr:cNvPr>
        <xdr:cNvSpPr txBox="1"/>
      </xdr:nvSpPr>
      <xdr:spPr>
        <a:xfrm>
          <a:off x="3342600" y="21350880"/>
          <a:ext cx="8195400" cy="3917880"/>
        </a:xfrm>
        <a:prstGeom prst="rect">
          <a:avLst/>
        </a:prstGeom>
        <a:solidFill>
          <a:srgbClr val="FFFFFF"/>
        </a:solidFill>
        <a:ln w="0">
          <a:noFill/>
        </a:ln>
      </xdr:spPr>
      <xdr:txBody>
        <a:bodyPr lIns="72000" tIns="0" rIns="0" bIns="0">
          <a:noAutofit/>
        </a:bodyPr>
        <a:lstStyle/>
        <a:p>
          <a:pPr>
            <a:lnSpc>
              <a:spcPct val="108000"/>
            </a:lnSpc>
            <a:spcAft>
              <a:spcPts val="799"/>
            </a:spcAft>
          </a:pPr>
          <a:r>
            <a:rPr lang="de-DE" sz="1400" b="0" strike="noStrike" spc="-1">
              <a:latin typeface="Arial"/>
              <a:ea typeface="Arial"/>
            </a:rPr>
            <a:t>Die </a:t>
          </a:r>
          <a:r>
            <a:rPr lang="de-DE" sz="1400" b="1" i="1" strike="noStrike" spc="-1">
              <a:solidFill>
                <a:srgbClr val="00A0FC"/>
              </a:solidFill>
              <a:latin typeface="Arial"/>
              <a:ea typeface="Arial"/>
              <a:hlinkClick xmlns:r="http://schemas.openxmlformats.org/officeDocument/2006/relationships" r:id="rId8"/>
            </a:rPr>
            <a:t>Kommunikation</a:t>
          </a:r>
          <a:r>
            <a:rPr lang="de-DE" sz="1400" b="0" strike="noStrike" spc="-1">
              <a:latin typeface="Arial"/>
              <a:ea typeface="Arial"/>
            </a:rPr>
            <a:t> ist die schärfste Waffe des Projektteams. Wenn der Flurfunk schneller ist als die Informationen des Projektteams bedeutet das viel Arbeit + Ärger für das Team, u.U. wird sogar der Projekterfolg gefährdet.</a:t>
          </a:r>
          <a:endParaRPr lang="de-DE" sz="1400" b="0" strike="noStrike" spc="-1">
            <a:latin typeface="Times New Roman"/>
          </a:endParaRPr>
        </a:p>
        <a:p>
          <a:pPr>
            <a:lnSpc>
              <a:spcPct val="108000"/>
            </a:lnSpc>
            <a:spcAft>
              <a:spcPts val="799"/>
            </a:spcAft>
          </a:pPr>
          <a:r>
            <a:rPr lang="de-DE" sz="1400" b="0" strike="noStrike" spc="-1">
              <a:latin typeface="Arial"/>
              <a:ea typeface="Arial"/>
            </a:rPr>
            <a:t>Die Planung der Kommunikation ist daher extrem wichtig. Die Bedeutung hat in Corona-Zeiten noch zugenommen, da die informelle Kommunikation abnimmt.</a:t>
          </a:r>
          <a:endParaRPr lang="de-DE" sz="1400" b="0" strike="noStrike" spc="-1">
            <a:latin typeface="Times New Roman"/>
          </a:endParaRPr>
        </a:p>
        <a:p>
          <a:pPr>
            <a:lnSpc>
              <a:spcPct val="108000"/>
            </a:lnSpc>
            <a:spcAft>
              <a:spcPts val="799"/>
            </a:spcAft>
          </a:pPr>
          <a:r>
            <a:rPr lang="de-DE" sz="1400" b="0" strike="noStrike" spc="-1">
              <a:latin typeface="Arial"/>
              <a:ea typeface="Arial"/>
            </a:rPr>
            <a:t>Welche Personen und Personengruppen haben ein berechtigtes Interesse am Projekt?</a:t>
          </a:r>
          <a:endParaRPr lang="de-DE" sz="1400" b="0" strike="noStrike" spc="-1">
            <a:latin typeface="Times New Roman"/>
          </a:endParaRPr>
        </a:p>
        <a:p>
          <a:pPr>
            <a:lnSpc>
              <a:spcPct val="108000"/>
            </a:lnSpc>
            <a:spcAft>
              <a:spcPts val="799"/>
            </a:spcAft>
          </a:pPr>
          <a:r>
            <a:rPr lang="de-DE" sz="1400" b="0" strike="noStrike" spc="-1">
              <a:latin typeface="Arial"/>
              <a:ea typeface="Arial"/>
            </a:rPr>
            <a:t>Wie ist deren Einstellung zum Projekt? Wie hoch ist der Einfluss? Wie hoch ist das Konfliktpotential?</a:t>
          </a:r>
          <a:endParaRPr lang="de-DE" sz="1400" b="0" strike="noStrike" spc="-1">
            <a:latin typeface="Times New Roman"/>
          </a:endParaRPr>
        </a:p>
        <a:p>
          <a:pPr>
            <a:lnSpc>
              <a:spcPct val="108000"/>
            </a:lnSpc>
            <a:spcAft>
              <a:spcPts val="799"/>
            </a:spcAft>
          </a:pPr>
          <a:endParaRPr lang="de-DE" sz="1400" b="0" strike="noStrike" spc="-1">
            <a:latin typeface="Times New Roman"/>
          </a:endParaRPr>
        </a:p>
        <a:p>
          <a:pPr>
            <a:lnSpc>
              <a:spcPct val="108000"/>
            </a:lnSpc>
            <a:spcAft>
              <a:spcPts val="799"/>
            </a:spcAft>
          </a:pPr>
          <a:r>
            <a:rPr lang="de-DE" sz="1400" b="0" strike="noStrike" spc="-1">
              <a:latin typeface="Arial"/>
              <a:ea typeface="Arial"/>
            </a:rPr>
            <a:t>Die Kommunikation mit diesen Stakeholdern ist entscheidend für den Projekterfolg:</a:t>
          </a:r>
          <a:endParaRPr lang="de-DE" sz="1400" b="0" strike="noStrike" spc="-1">
            <a:latin typeface="Times New Roman"/>
          </a:endParaRPr>
        </a:p>
        <a:p>
          <a:pPr>
            <a:lnSpc>
              <a:spcPct val="108000"/>
            </a:lnSpc>
            <a:spcAft>
              <a:spcPts val="799"/>
            </a:spcAft>
          </a:pPr>
          <a:r>
            <a:rPr lang="de-DE" sz="1400" b="0" strike="noStrike" spc="-1">
              <a:latin typeface="Arial"/>
              <a:ea typeface="Arial"/>
            </a:rPr>
            <a:t>Also: </a:t>
          </a:r>
          <a:r>
            <a:rPr lang="de-DE" sz="1400" b="1" strike="noStrike" spc="-1">
              <a:latin typeface="Arial"/>
              <a:ea typeface="Arial"/>
            </a:rPr>
            <a:t>wer</a:t>
          </a:r>
          <a:r>
            <a:rPr lang="de-DE" sz="1400" b="0" strike="noStrike" spc="-1">
              <a:latin typeface="Arial"/>
              <a:ea typeface="Arial"/>
            </a:rPr>
            <a:t> gibt </a:t>
          </a:r>
          <a:r>
            <a:rPr lang="de-DE" sz="1400" b="1" strike="noStrike" spc="-1">
              <a:latin typeface="Arial"/>
              <a:ea typeface="Arial"/>
            </a:rPr>
            <a:t>welche</a:t>
          </a:r>
          <a:r>
            <a:rPr lang="de-DE" sz="1400" b="0" strike="noStrike" spc="-1">
              <a:latin typeface="Arial"/>
              <a:ea typeface="Arial"/>
            </a:rPr>
            <a:t> Informationen mit </a:t>
          </a:r>
          <a:r>
            <a:rPr lang="de-DE" sz="1400" b="1" strike="noStrike" spc="-1">
              <a:latin typeface="Arial"/>
              <a:ea typeface="Arial"/>
            </a:rPr>
            <a:t>welchem Kommunikationsmitte</a:t>
          </a:r>
          <a:r>
            <a:rPr lang="de-DE" sz="1400" b="0" strike="noStrike" spc="-1">
              <a:latin typeface="Arial"/>
              <a:ea typeface="Arial"/>
            </a:rPr>
            <a:t>l in einem bestimmten </a:t>
          </a:r>
          <a:r>
            <a:rPr lang="de-DE" sz="1400" b="1" strike="noStrike" spc="-1">
              <a:latin typeface="Arial"/>
              <a:ea typeface="Arial"/>
            </a:rPr>
            <a:t>Zeitintervall</a:t>
          </a:r>
          <a:r>
            <a:rPr lang="de-DE" sz="1400" b="0" strike="noStrike" spc="-1">
              <a:latin typeface="Arial"/>
              <a:ea typeface="Arial"/>
            </a:rPr>
            <a:t> an welchen </a:t>
          </a:r>
          <a:r>
            <a:rPr lang="de-DE" sz="1400" b="1" strike="noStrike" spc="-1">
              <a:latin typeface="Arial"/>
              <a:ea typeface="Arial"/>
            </a:rPr>
            <a:t>Stakeholder</a:t>
          </a:r>
          <a:r>
            <a:rPr lang="de-DE" sz="1400" b="0" strike="noStrike" spc="-1">
              <a:latin typeface="Arial"/>
              <a:ea typeface="Arial"/>
            </a:rPr>
            <a:t>?</a:t>
          </a:r>
          <a:endParaRPr lang="de-DE" sz="1400" b="0" strike="noStrike" spc="-1">
            <a:latin typeface="Times New Roman"/>
          </a:endParaRPr>
        </a:p>
        <a:p>
          <a:pPr>
            <a:lnSpc>
              <a:spcPct val="108000"/>
            </a:lnSpc>
            <a:spcAft>
              <a:spcPts val="799"/>
            </a:spcAft>
          </a:pPr>
          <a:r>
            <a:rPr lang="de-DE" sz="1400" b="0" strike="noStrike" spc="-1">
              <a:latin typeface="Arial"/>
              <a:ea typeface="Arial"/>
            </a:rPr>
            <a:t>Es gibt hierzu keine Auswertung im Dashboard.</a:t>
          </a:r>
          <a:endParaRPr lang="de-DE" sz="1400" b="0" strike="noStrike" spc="-1">
            <a:latin typeface="Times New Roman"/>
          </a:endParaRPr>
        </a:p>
      </xdr:txBody>
    </xdr:sp>
    <xdr:clientData/>
  </xdr:twoCellAnchor>
  <xdr:twoCellAnchor>
    <xdr:from>
      <xdr:col>4</xdr:col>
      <xdr:colOff>1362075</xdr:colOff>
      <xdr:row>6</xdr:row>
      <xdr:rowOff>219075</xdr:rowOff>
    </xdr:from>
    <xdr:to>
      <xdr:col>6</xdr:col>
      <xdr:colOff>28575</xdr:colOff>
      <xdr:row>8</xdr:row>
      <xdr:rowOff>9525</xdr:rowOff>
    </xdr:to>
    <xdr:sp macro="" textlink="">
      <xdr:nvSpPr>
        <xdr:cNvPr id="9" name="Rechteck 8">
          <a:hlinkClick xmlns:r="http://schemas.openxmlformats.org/officeDocument/2006/relationships" r:id="rId9"/>
          <a:extLst>
            <a:ext uri="{FF2B5EF4-FFF2-40B4-BE49-F238E27FC236}">
              <a16:creationId xmlns:a16="http://schemas.microsoft.com/office/drawing/2014/main" id="{00000000-0008-0000-0000-000009000000}"/>
            </a:ext>
          </a:extLst>
        </xdr:cNvPr>
        <xdr:cNvSpPr/>
      </xdr:nvSpPr>
      <xdr:spPr>
        <a:xfrm>
          <a:off x="4657725" y="1914525"/>
          <a:ext cx="1019175" cy="361950"/>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1381125</xdr:colOff>
      <xdr:row>18</xdr:row>
      <xdr:rowOff>0</xdr:rowOff>
    </xdr:from>
    <xdr:to>
      <xdr:col>5</xdr:col>
      <xdr:colOff>552450</xdr:colOff>
      <xdr:row>19</xdr:row>
      <xdr:rowOff>76200</xdr:rowOff>
    </xdr:to>
    <xdr:sp macro="" textlink="">
      <xdr:nvSpPr>
        <xdr:cNvPr id="10" name="Rechteck 9">
          <a:hlinkClick xmlns:r="http://schemas.openxmlformats.org/officeDocument/2006/relationships" r:id="rId10"/>
          <a:extLst>
            <a:ext uri="{FF2B5EF4-FFF2-40B4-BE49-F238E27FC236}">
              <a16:creationId xmlns:a16="http://schemas.microsoft.com/office/drawing/2014/main" id="{00000000-0008-0000-0000-00000A000000}"/>
            </a:ext>
          </a:extLst>
        </xdr:cNvPr>
        <xdr:cNvSpPr/>
      </xdr:nvSpPr>
      <xdr:spPr>
        <a:xfrm>
          <a:off x="4676775" y="5124450"/>
          <a:ext cx="723900" cy="361950"/>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10</xdr:col>
      <xdr:colOff>19050</xdr:colOff>
      <xdr:row>23</xdr:row>
      <xdr:rowOff>228600</xdr:rowOff>
    </xdr:from>
    <xdr:to>
      <xdr:col>11</xdr:col>
      <xdr:colOff>200025</xdr:colOff>
      <xdr:row>24</xdr:row>
      <xdr:rowOff>266700</xdr:rowOff>
    </xdr:to>
    <xdr:sp macro="" textlink="">
      <xdr:nvSpPr>
        <xdr:cNvPr id="11" name="Rechteck 10">
          <a:hlinkClick xmlns:r="http://schemas.openxmlformats.org/officeDocument/2006/relationships" r:id="rId11"/>
          <a:extLst>
            <a:ext uri="{FF2B5EF4-FFF2-40B4-BE49-F238E27FC236}">
              <a16:creationId xmlns:a16="http://schemas.microsoft.com/office/drawing/2014/main" id="{00000000-0008-0000-0000-00000B000000}"/>
            </a:ext>
          </a:extLst>
        </xdr:cNvPr>
        <xdr:cNvSpPr/>
      </xdr:nvSpPr>
      <xdr:spPr>
        <a:xfrm>
          <a:off x="8867775" y="6781800"/>
          <a:ext cx="981075" cy="323850"/>
        </a:xfrm>
        <a:prstGeom prst="rect">
          <a:avLst/>
        </a:prstGeom>
        <a:solidFill>
          <a:schemeClr val="accent1">
            <a:alpha val="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8</xdr:col>
      <xdr:colOff>752475</xdr:colOff>
      <xdr:row>35</xdr:row>
      <xdr:rowOff>123825</xdr:rowOff>
    </xdr:from>
    <xdr:to>
      <xdr:col>10</xdr:col>
      <xdr:colOff>133350</xdr:colOff>
      <xdr:row>36</xdr:row>
      <xdr:rowOff>161925</xdr:rowOff>
    </xdr:to>
    <xdr:sp macro="" textlink="">
      <xdr:nvSpPr>
        <xdr:cNvPr id="12" name="Rechteck 11">
          <a:hlinkClick xmlns:r="http://schemas.openxmlformats.org/officeDocument/2006/relationships" r:id="rId11"/>
          <a:extLst>
            <a:ext uri="{FF2B5EF4-FFF2-40B4-BE49-F238E27FC236}">
              <a16:creationId xmlns:a16="http://schemas.microsoft.com/office/drawing/2014/main" id="{00000000-0008-0000-0000-00000C000000}"/>
            </a:ext>
          </a:extLst>
        </xdr:cNvPr>
        <xdr:cNvSpPr/>
      </xdr:nvSpPr>
      <xdr:spPr>
        <a:xfrm>
          <a:off x="8001000" y="10106025"/>
          <a:ext cx="981075" cy="323850"/>
        </a:xfrm>
        <a:prstGeom prst="rect">
          <a:avLst/>
        </a:prstGeom>
        <a:solidFill>
          <a:schemeClr val="accent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10</xdr:col>
      <xdr:colOff>295275</xdr:colOff>
      <xdr:row>47</xdr:row>
      <xdr:rowOff>114300</xdr:rowOff>
    </xdr:from>
    <xdr:to>
      <xdr:col>11</xdr:col>
      <xdr:colOff>476250</xdr:colOff>
      <xdr:row>48</xdr:row>
      <xdr:rowOff>152400</xdr:rowOff>
    </xdr:to>
    <xdr:sp macro="" textlink="">
      <xdr:nvSpPr>
        <xdr:cNvPr id="13" name="Rechteck 12">
          <a:hlinkClick xmlns:r="http://schemas.openxmlformats.org/officeDocument/2006/relationships" r:id="rId11"/>
          <a:extLst>
            <a:ext uri="{FF2B5EF4-FFF2-40B4-BE49-F238E27FC236}">
              <a16:creationId xmlns:a16="http://schemas.microsoft.com/office/drawing/2014/main" id="{00000000-0008-0000-0000-00000D000000}"/>
            </a:ext>
          </a:extLst>
        </xdr:cNvPr>
        <xdr:cNvSpPr/>
      </xdr:nvSpPr>
      <xdr:spPr>
        <a:xfrm>
          <a:off x="9144000" y="13525500"/>
          <a:ext cx="981075" cy="323850"/>
        </a:xfrm>
        <a:prstGeom prst="rect">
          <a:avLst/>
        </a:prstGeom>
        <a:solidFill>
          <a:schemeClr val="accent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228600</xdr:colOff>
      <xdr:row>60</xdr:row>
      <xdr:rowOff>228600</xdr:rowOff>
    </xdr:from>
    <xdr:to>
      <xdr:col>7</xdr:col>
      <xdr:colOff>409575</xdr:colOff>
      <xdr:row>61</xdr:row>
      <xdr:rowOff>266700</xdr:rowOff>
    </xdr:to>
    <xdr:sp macro="" textlink="">
      <xdr:nvSpPr>
        <xdr:cNvPr id="14" name="Rechteck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5876925" y="17354550"/>
          <a:ext cx="981075" cy="323850"/>
        </a:xfrm>
        <a:prstGeom prst="rect">
          <a:avLst/>
        </a:prstGeom>
        <a:solidFill>
          <a:schemeClr val="accent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7</xdr:col>
      <xdr:colOff>438150</xdr:colOff>
      <xdr:row>70</xdr:row>
      <xdr:rowOff>38100</xdr:rowOff>
    </xdr:from>
    <xdr:to>
      <xdr:col>8</xdr:col>
      <xdr:colOff>619125</xdr:colOff>
      <xdr:row>71</xdr:row>
      <xdr:rowOff>76200</xdr:rowOff>
    </xdr:to>
    <xdr:sp macro="" textlink="">
      <xdr:nvSpPr>
        <xdr:cNvPr id="15" name="Rechteck 14">
          <a:hlinkClick xmlns:r="http://schemas.openxmlformats.org/officeDocument/2006/relationships" r:id="rId11"/>
          <a:extLst>
            <a:ext uri="{FF2B5EF4-FFF2-40B4-BE49-F238E27FC236}">
              <a16:creationId xmlns:a16="http://schemas.microsoft.com/office/drawing/2014/main" id="{00000000-0008-0000-0000-00000F000000}"/>
            </a:ext>
          </a:extLst>
        </xdr:cNvPr>
        <xdr:cNvSpPr/>
      </xdr:nvSpPr>
      <xdr:spPr>
        <a:xfrm>
          <a:off x="6886575" y="20021550"/>
          <a:ext cx="981075" cy="323850"/>
        </a:xfrm>
        <a:prstGeom prst="rect">
          <a:avLst/>
        </a:prstGeom>
        <a:solidFill>
          <a:schemeClr val="accent1">
            <a:alpha val="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1333500</xdr:colOff>
      <xdr:row>40</xdr:row>
      <xdr:rowOff>66675</xdr:rowOff>
    </xdr:from>
    <xdr:to>
      <xdr:col>5</xdr:col>
      <xdr:colOff>304800</xdr:colOff>
      <xdr:row>41</xdr:row>
      <xdr:rowOff>47625</xdr:rowOff>
    </xdr:to>
    <xdr:sp macro="" textlink="">
      <xdr:nvSpPr>
        <xdr:cNvPr id="16" name="Rechteck 15">
          <a:hlinkClick xmlns:r="http://schemas.openxmlformats.org/officeDocument/2006/relationships" r:id="rId12"/>
          <a:extLst>
            <a:ext uri="{FF2B5EF4-FFF2-40B4-BE49-F238E27FC236}">
              <a16:creationId xmlns:a16="http://schemas.microsoft.com/office/drawing/2014/main" id="{00000000-0008-0000-0000-000010000000}"/>
            </a:ext>
          </a:extLst>
        </xdr:cNvPr>
        <xdr:cNvSpPr/>
      </xdr:nvSpPr>
      <xdr:spPr>
        <a:xfrm>
          <a:off x="4629150" y="11477625"/>
          <a:ext cx="523875" cy="266700"/>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1362075</xdr:colOff>
      <xdr:row>29</xdr:row>
      <xdr:rowOff>9525</xdr:rowOff>
    </xdr:from>
    <xdr:to>
      <xdr:col>5</xdr:col>
      <xdr:colOff>457200</xdr:colOff>
      <xdr:row>29</xdr:row>
      <xdr:rowOff>276225</xdr:rowOff>
    </xdr:to>
    <xdr:sp macro="" textlink="">
      <xdr:nvSpPr>
        <xdr:cNvPr id="17" name="Rechteck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4657725" y="8277225"/>
          <a:ext cx="647700" cy="266700"/>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1333500</xdr:colOff>
      <xdr:row>50</xdr:row>
      <xdr:rowOff>257175</xdr:rowOff>
    </xdr:from>
    <xdr:to>
      <xdr:col>5</xdr:col>
      <xdr:colOff>390525</xdr:colOff>
      <xdr:row>51</xdr:row>
      <xdr:rowOff>228600</xdr:rowOff>
    </xdr:to>
    <xdr:sp macro="" textlink="">
      <xdr:nvSpPr>
        <xdr:cNvPr id="18" name="Rechteck 17">
          <a:hlinkClick xmlns:r="http://schemas.openxmlformats.org/officeDocument/2006/relationships" r:id="rId14"/>
          <a:extLst>
            <a:ext uri="{FF2B5EF4-FFF2-40B4-BE49-F238E27FC236}">
              <a16:creationId xmlns:a16="http://schemas.microsoft.com/office/drawing/2014/main" id="{00000000-0008-0000-0000-000012000000}"/>
            </a:ext>
          </a:extLst>
        </xdr:cNvPr>
        <xdr:cNvSpPr/>
      </xdr:nvSpPr>
      <xdr:spPr>
        <a:xfrm>
          <a:off x="4629150" y="14525625"/>
          <a:ext cx="609600" cy="257175"/>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1343025</xdr:colOff>
      <xdr:row>63</xdr:row>
      <xdr:rowOff>276225</xdr:rowOff>
    </xdr:from>
    <xdr:to>
      <xdr:col>5</xdr:col>
      <xdr:colOff>657225</xdr:colOff>
      <xdr:row>64</xdr:row>
      <xdr:rowOff>266700</xdr:rowOff>
    </xdr:to>
    <xdr:sp macro="" textlink="">
      <xdr:nvSpPr>
        <xdr:cNvPr id="19" name="Rechteck 18">
          <a:hlinkClick xmlns:r="http://schemas.openxmlformats.org/officeDocument/2006/relationships" r:id="rId15"/>
          <a:extLst>
            <a:ext uri="{FF2B5EF4-FFF2-40B4-BE49-F238E27FC236}">
              <a16:creationId xmlns:a16="http://schemas.microsoft.com/office/drawing/2014/main" id="{00000000-0008-0000-0000-000013000000}"/>
            </a:ext>
          </a:extLst>
        </xdr:cNvPr>
        <xdr:cNvSpPr/>
      </xdr:nvSpPr>
      <xdr:spPr>
        <a:xfrm>
          <a:off x="4638675" y="18259425"/>
          <a:ext cx="866775" cy="276225"/>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361950</xdr:colOff>
      <xdr:row>74</xdr:row>
      <xdr:rowOff>9525</xdr:rowOff>
    </xdr:from>
    <xdr:to>
      <xdr:col>5</xdr:col>
      <xdr:colOff>238125</xdr:colOff>
      <xdr:row>75</xdr:row>
      <xdr:rowOff>9525</xdr:rowOff>
    </xdr:to>
    <xdr:sp macro="" textlink="">
      <xdr:nvSpPr>
        <xdr:cNvPr id="20" name="Rechteck 19">
          <a:hlinkClick xmlns:r="http://schemas.openxmlformats.org/officeDocument/2006/relationships" r:id="rId16"/>
          <a:extLst>
            <a:ext uri="{FF2B5EF4-FFF2-40B4-BE49-F238E27FC236}">
              <a16:creationId xmlns:a16="http://schemas.microsoft.com/office/drawing/2014/main" id="{00000000-0008-0000-0000-000014000000}"/>
            </a:ext>
          </a:extLst>
        </xdr:cNvPr>
        <xdr:cNvSpPr/>
      </xdr:nvSpPr>
      <xdr:spPr>
        <a:xfrm>
          <a:off x="3657600" y="21135975"/>
          <a:ext cx="1428750" cy="285750"/>
        </a:xfrm>
        <a:prstGeom prst="rect">
          <a:avLst/>
        </a:prstGeom>
        <a:solidFill>
          <a:srgbClr val="5B9BD5">
            <a:alpha val="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CBE230-D980-4C21-B835-31E80A01873B}" name="Top10_Task2" displayName="Top10_Task2" ref="G74:I83" totalsRowShown="0" headerRowDxfId="25" dataDxfId="24">
  <autoFilter ref="G74:I83" xr:uid="{F2CBE230-D980-4C21-B835-31E80A01873B}"/>
  <tableColumns count="3">
    <tableColumn id="1" xr3:uid="{2B0D7B44-BED7-4257-BEB7-7FE445BC7A5F}" name="Task" dataDxfId="23">
      <calculatedColumnFormula>Auswertung_Zeit!AD76</calculatedColumnFormula>
    </tableColumn>
    <tableColumn id="2" xr3:uid="{CD596849-F3AE-48DE-8BA7-BEA85A5629B4}" name="Endtermin" dataDxfId="22">
      <calculatedColumnFormula>Auswertung_Zeit!AE76</calculatedColumnFormula>
    </tableColumn>
    <tableColumn id="3" xr3:uid="{6E37535A-371F-4953-A6BB-FCA097714943}" name="Verantwortlicher" dataDxfId="21">
      <calculatedColumnFormula>Auswertung_Zeit!AF76</calculatedColumnFormula>
    </tableColumn>
  </tableColumns>
  <tableStyleInfo name="TableStyleMedium2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E7FC8D6-EFF0-4FD5-9F6F-03C5879094DF}" name="Top10_Task" displayName="Top10_Task" ref="C23:E32" totalsRowShown="0" headerRowDxfId="20" dataDxfId="19">
  <autoFilter ref="C23:E32" xr:uid="{FE7FC8D6-EFF0-4FD5-9F6F-03C5879094DF}"/>
  <tableColumns count="3">
    <tableColumn id="1" xr3:uid="{619C2681-461C-4A09-8205-032001E64F44}" name="Task" dataDxfId="18">
      <calculatedColumnFormula>Auswertung_Zeit!Z22</calculatedColumnFormula>
    </tableColumn>
    <tableColumn id="2" xr3:uid="{560CEF5A-E3B4-464D-B688-3D1A259699EF}" name="Endtermin" dataDxfId="17">
      <calculatedColumnFormula>Auswertung_Zeit!AA22</calculatedColumnFormula>
    </tableColumn>
    <tableColumn id="3" xr3:uid="{D45545F8-B7F3-47E2-BBAA-2A42006DA598}" name="Verantwortlicher" dataDxfId="16">
      <calculatedColumnFormula>Auswertung_Zeit!AB22</calculatedColumnFormula>
    </tableColumn>
  </tableColumns>
  <tableStyleInfo name="TableStyleMedium23" showFirstColumn="0" showLastColumn="0" showRowStripes="1" showColumnStripes="0"/>
</table>
</file>

<file path=xl/theme/theme1.xml><?xml version="1.0" encoding="utf-8"?>
<a:theme xmlns:a="http://schemas.openxmlformats.org/drawingml/2006/main" name="Larissa">
  <a:themeElements>
    <a:clrScheme name="Lariss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Lariss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BJ145"/>
  <sheetViews>
    <sheetView showGridLines="0" tabSelected="1" topLeftCell="A22" zoomScale="50" zoomScaleNormal="50" workbookViewId="0">
      <selection activeCell="C1" sqref="C1"/>
    </sheetView>
  </sheetViews>
  <sheetFormatPr baseColWidth="10" defaultColWidth="10.5" defaultRowHeight="15.75" x14ac:dyDescent="0.25"/>
  <cols>
    <col min="1" max="1" width="29.25" style="355" customWidth="1"/>
    <col min="2" max="3" width="8.125" style="316" customWidth="1"/>
    <col min="4" max="4" width="18.375" style="319" customWidth="1"/>
    <col min="5" max="5" width="15.875" style="319" customWidth="1"/>
    <col min="6" max="6" width="22.375" style="319" customWidth="1"/>
    <col min="7" max="7" width="25.25" style="319" customWidth="1"/>
    <col min="8" max="8" width="22.75" style="319" customWidth="1"/>
    <col min="9" max="9" width="24.875" style="319" customWidth="1"/>
    <col min="10" max="10" width="6.625" style="319" customWidth="1"/>
    <col min="11" max="11" width="13.875" style="319" customWidth="1"/>
    <col min="12" max="12" width="35.5" style="319" customWidth="1"/>
    <col min="13" max="13" width="32.375" style="319" customWidth="1"/>
    <col min="14" max="14" width="16" style="319" customWidth="1"/>
    <col min="15" max="15" width="29.125" style="319" customWidth="1"/>
    <col min="16" max="16" width="15.25" style="319" customWidth="1"/>
    <col min="17" max="17" width="3.25" style="319" customWidth="1"/>
    <col min="18" max="18" width="14.25" style="319" customWidth="1"/>
    <col min="19" max="19" width="12.5" style="319" customWidth="1"/>
    <col min="20" max="20" width="14.125" style="319" customWidth="1"/>
    <col min="21" max="23" width="10.5" style="319"/>
    <col min="24" max="24" width="5.5" style="319" customWidth="1"/>
    <col min="25" max="25" width="3.125" style="319" customWidth="1"/>
    <col min="26" max="62" width="10.5" style="319"/>
    <col min="63" max="16384" width="10.5" style="320"/>
  </cols>
  <sheetData>
    <row r="1" spans="1:62" ht="50.45" customHeight="1" x14ac:dyDescent="0.4">
      <c r="A1" s="353" t="s">
        <v>310</v>
      </c>
      <c r="B1" s="315"/>
      <c r="C1" s="315"/>
      <c r="D1" s="316"/>
      <c r="E1" s="316"/>
      <c r="F1" s="317"/>
      <c r="G1" s="452" t="s">
        <v>308</v>
      </c>
      <c r="H1" s="452"/>
      <c r="I1" s="452"/>
      <c r="J1" s="453" t="str">
        <f>'1. Basisdaten'!C12</f>
        <v>neue Filterpresse</v>
      </c>
      <c r="K1" s="453"/>
      <c r="L1" s="453"/>
      <c r="M1" s="318"/>
      <c r="N1" s="318"/>
      <c r="O1" s="316"/>
      <c r="P1" s="316"/>
      <c r="Q1" s="316"/>
      <c r="R1" s="316"/>
      <c r="S1" s="316"/>
      <c r="T1" s="316"/>
      <c r="U1" s="316"/>
      <c r="V1" s="316"/>
      <c r="W1" s="316"/>
      <c r="X1" s="316"/>
      <c r="Y1" s="316"/>
      <c r="Z1" s="316"/>
      <c r="AA1" s="316"/>
      <c r="AB1" s="316"/>
      <c r="AC1" s="316"/>
      <c r="AD1" s="316"/>
      <c r="AE1" s="316"/>
      <c r="AF1" s="316"/>
      <c r="AG1" s="316"/>
    </row>
    <row r="2" spans="1:62" ht="19.899999999999999" customHeight="1" x14ac:dyDescent="0.25">
      <c r="A2" s="354"/>
      <c r="B2" s="315"/>
      <c r="C2" s="315"/>
      <c r="D2" s="316"/>
      <c r="E2" s="316"/>
      <c r="F2" s="316"/>
      <c r="G2" s="321"/>
      <c r="H2" s="321"/>
      <c r="I2" s="321"/>
      <c r="J2" s="321"/>
      <c r="K2" s="321"/>
      <c r="L2" s="321"/>
      <c r="M2" s="316"/>
      <c r="N2" s="316"/>
      <c r="O2" s="316"/>
      <c r="P2" s="316"/>
      <c r="Q2" s="316"/>
      <c r="R2" s="316"/>
      <c r="S2" s="316"/>
      <c r="T2" s="316"/>
      <c r="U2" s="316"/>
      <c r="V2" s="316"/>
      <c r="W2" s="316"/>
      <c r="X2" s="316"/>
      <c r="Y2" s="316"/>
      <c r="Z2" s="316"/>
      <c r="AA2" s="316"/>
      <c r="AB2" s="316"/>
      <c r="AC2" s="316"/>
      <c r="AD2" s="316"/>
      <c r="AE2" s="316"/>
      <c r="AF2" s="316"/>
      <c r="AG2" s="316"/>
    </row>
    <row r="3" spans="1:62" ht="27" customHeight="1" x14ac:dyDescent="0.4">
      <c r="A3" s="354"/>
      <c r="B3" s="315"/>
      <c r="C3" s="315"/>
      <c r="D3" s="317"/>
      <c r="E3" s="317"/>
      <c r="F3" s="322"/>
      <c r="G3" s="454" t="s">
        <v>309</v>
      </c>
      <c r="H3" s="454"/>
      <c r="I3" s="454"/>
      <c r="J3" s="323">
        <f>'1. Basisdaten'!E12</f>
        <v>2021001</v>
      </c>
      <c r="K3" s="324"/>
      <c r="L3" s="325"/>
      <c r="M3" s="317"/>
      <c r="N3" s="317"/>
      <c r="O3" s="317"/>
      <c r="P3" s="317"/>
      <c r="Q3" s="317"/>
      <c r="R3" s="317"/>
      <c r="S3" s="317"/>
      <c r="T3" s="317"/>
      <c r="U3" s="317"/>
      <c r="V3" s="317"/>
      <c r="W3" s="317"/>
      <c r="X3" s="317"/>
      <c r="Y3" s="317"/>
      <c r="Z3" s="317"/>
      <c r="AA3" s="317"/>
      <c r="AB3" s="317"/>
      <c r="AC3" s="317"/>
      <c r="AD3" s="317"/>
      <c r="AE3" s="317"/>
      <c r="AF3" s="317"/>
      <c r="AG3" s="317"/>
      <c r="AH3" s="326"/>
      <c r="AI3" s="326"/>
      <c r="AJ3" s="326"/>
      <c r="AK3" s="326"/>
      <c r="AL3" s="326"/>
      <c r="AM3" s="326"/>
      <c r="AN3" s="326"/>
      <c r="AO3" s="326"/>
      <c r="AP3" s="326"/>
      <c r="AQ3" s="326"/>
      <c r="AR3" s="326"/>
      <c r="AS3" s="326"/>
      <c r="AT3" s="326"/>
      <c r="AU3" s="326"/>
      <c r="AV3" s="326"/>
      <c r="AW3" s="326"/>
      <c r="AX3" s="326"/>
      <c r="AY3" s="326"/>
      <c r="AZ3" s="326"/>
      <c r="BA3" s="326"/>
      <c r="BB3" s="326"/>
      <c r="BC3" s="326"/>
      <c r="BD3" s="326"/>
      <c r="BE3" s="326"/>
      <c r="BF3" s="326"/>
      <c r="BG3" s="326"/>
      <c r="BH3" s="326"/>
      <c r="BI3" s="326"/>
      <c r="BJ3" s="326"/>
    </row>
    <row r="4" spans="1:62" ht="26.1" customHeight="1" x14ac:dyDescent="0.25">
      <c r="A4" s="354"/>
      <c r="B4" s="315"/>
      <c r="C4" s="315"/>
      <c r="D4" s="316"/>
      <c r="E4" s="327"/>
      <c r="F4" s="328"/>
      <c r="G4" s="328"/>
      <c r="H4" s="316"/>
      <c r="I4" s="329"/>
      <c r="J4" s="328"/>
      <c r="K4" s="328"/>
      <c r="L4" s="316"/>
      <c r="M4" s="316"/>
      <c r="N4" s="316"/>
      <c r="O4" s="316"/>
      <c r="P4" s="316"/>
      <c r="Q4" s="316"/>
      <c r="R4" s="316"/>
      <c r="S4" s="316"/>
      <c r="T4" s="316"/>
      <c r="U4" s="316"/>
      <c r="V4" s="316"/>
      <c r="W4" s="316"/>
      <c r="X4" s="316"/>
      <c r="Y4" s="316"/>
      <c r="Z4" s="316"/>
      <c r="AA4" s="316"/>
      <c r="AB4" s="316"/>
      <c r="AC4" s="316"/>
      <c r="AD4" s="316"/>
      <c r="AE4" s="316"/>
      <c r="AF4" s="316"/>
      <c r="AG4" s="316"/>
    </row>
    <row r="5" spans="1:62" ht="19.899999999999999" customHeight="1" x14ac:dyDescent="0.25">
      <c r="A5" s="354"/>
      <c r="B5" s="315"/>
      <c r="C5" s="315"/>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row>
    <row r="6" spans="1:62" ht="19.899999999999999" customHeight="1" x14ac:dyDescent="0.3">
      <c r="A6" s="354"/>
      <c r="B6" s="315"/>
      <c r="C6" s="315"/>
      <c r="D6" s="330" t="s">
        <v>15</v>
      </c>
      <c r="E6" s="331"/>
      <c r="F6" s="331"/>
      <c r="G6" s="331"/>
      <c r="H6" s="331"/>
      <c r="I6" s="331"/>
      <c r="J6" s="331"/>
      <c r="K6" s="331"/>
      <c r="L6" s="331"/>
      <c r="M6" s="331"/>
      <c r="N6" s="331"/>
      <c r="O6" s="331"/>
      <c r="P6" s="331"/>
      <c r="Q6" s="331"/>
      <c r="R6" s="331"/>
      <c r="S6" s="331"/>
      <c r="T6" s="331"/>
      <c r="U6" s="331"/>
      <c r="V6" s="331"/>
      <c r="W6" s="331"/>
      <c r="X6" s="331"/>
      <c r="Y6" s="316"/>
      <c r="Z6" s="316"/>
      <c r="AA6" s="316"/>
      <c r="AB6" s="316"/>
      <c r="AC6" s="316"/>
      <c r="AD6" s="316"/>
      <c r="AE6" s="316"/>
      <c r="AF6" s="316"/>
      <c r="AG6" s="316"/>
    </row>
    <row r="7" spans="1:62" ht="15.6" customHeight="1" x14ac:dyDescent="0.25">
      <c r="A7" s="354"/>
      <c r="B7" s="315"/>
      <c r="C7" s="315"/>
      <c r="D7" s="332"/>
      <c r="E7" s="332"/>
      <c r="F7" s="332"/>
      <c r="G7" s="332"/>
      <c r="H7" s="332"/>
      <c r="I7" s="332"/>
      <c r="J7" s="332"/>
      <c r="K7" s="332"/>
      <c r="L7" s="332"/>
      <c r="M7" s="332"/>
      <c r="N7" s="332"/>
      <c r="O7" s="332"/>
      <c r="P7" s="332"/>
      <c r="Q7" s="332"/>
      <c r="R7" s="332"/>
      <c r="S7" s="332"/>
      <c r="T7" s="332"/>
      <c r="U7" s="332"/>
      <c r="V7" s="332"/>
      <c r="W7" s="332"/>
      <c r="X7" s="332"/>
      <c r="Y7" s="316"/>
      <c r="Z7" s="316"/>
      <c r="AA7" s="316"/>
      <c r="AB7" s="316"/>
      <c r="AC7" s="316"/>
      <c r="AD7" s="316"/>
      <c r="AE7" s="316"/>
      <c r="AF7" s="316"/>
      <c r="AG7" s="316"/>
    </row>
    <row r="8" spans="1:62" ht="19.899999999999999" customHeight="1" x14ac:dyDescent="0.3">
      <c r="A8" s="354"/>
      <c r="B8" s="315"/>
      <c r="C8" s="315"/>
      <c r="D8" s="333"/>
      <c r="E8" s="332"/>
      <c r="F8" s="332"/>
      <c r="G8" s="332"/>
      <c r="H8" s="332"/>
      <c r="I8" s="332"/>
      <c r="J8" s="332"/>
      <c r="K8" s="332"/>
      <c r="N8" s="334"/>
      <c r="Q8" s="332"/>
      <c r="R8" s="335"/>
      <c r="S8" s="332"/>
      <c r="T8" s="332"/>
      <c r="U8" s="332"/>
      <c r="V8" s="332"/>
      <c r="W8" s="332"/>
      <c r="X8" s="332"/>
      <c r="Y8" s="316"/>
      <c r="Z8" s="316"/>
      <c r="AA8" s="316"/>
      <c r="AB8" s="316"/>
      <c r="AC8" s="316"/>
      <c r="AD8" s="316"/>
      <c r="AE8" s="316"/>
      <c r="AF8" s="316"/>
      <c r="AG8" s="316"/>
    </row>
    <row r="9" spans="1:62" ht="17.850000000000001" customHeight="1" x14ac:dyDescent="0.25">
      <c r="A9" s="354"/>
      <c r="B9" s="315"/>
      <c r="C9" s="315"/>
      <c r="D9" s="332"/>
      <c r="E9" s="332"/>
      <c r="F9" s="332"/>
      <c r="G9" s="332"/>
      <c r="H9" s="332"/>
      <c r="I9" s="332"/>
      <c r="J9" s="332"/>
      <c r="K9" s="332"/>
      <c r="N9" s="336"/>
      <c r="Q9" s="332"/>
      <c r="R9" s="334"/>
      <c r="S9" s="332"/>
      <c r="T9" s="332"/>
      <c r="U9" s="332"/>
      <c r="V9" s="332"/>
      <c r="W9" s="332"/>
      <c r="X9" s="332"/>
      <c r="Y9" s="316"/>
      <c r="Z9" s="316"/>
      <c r="AA9" s="316"/>
      <c r="AB9" s="316"/>
      <c r="AC9" s="316"/>
      <c r="AD9" s="316"/>
      <c r="AE9" s="316"/>
      <c r="AF9" s="316"/>
      <c r="AG9" s="316"/>
    </row>
    <row r="10" spans="1:62" ht="19.899999999999999" customHeight="1" x14ac:dyDescent="0.25">
      <c r="A10" s="354"/>
      <c r="B10" s="315"/>
      <c r="C10" s="315"/>
      <c r="D10" s="332"/>
      <c r="E10" s="332"/>
      <c r="F10" s="332"/>
      <c r="G10" s="332"/>
      <c r="H10" s="332"/>
      <c r="I10" s="332"/>
      <c r="J10" s="332"/>
      <c r="K10" s="332"/>
      <c r="N10" s="337"/>
      <c r="Q10" s="332"/>
      <c r="R10" s="338"/>
      <c r="S10" s="332"/>
      <c r="T10" s="332"/>
      <c r="U10" s="332"/>
      <c r="V10" s="332"/>
      <c r="W10" s="332"/>
      <c r="X10" s="332"/>
      <c r="Y10" s="316"/>
      <c r="Z10" s="316"/>
      <c r="AA10" s="316"/>
      <c r="AB10" s="316"/>
      <c r="AC10" s="316"/>
      <c r="AD10" s="316"/>
      <c r="AE10" s="316"/>
      <c r="AF10" s="316"/>
      <c r="AG10" s="316"/>
    </row>
    <row r="11" spans="1:62" ht="19.899999999999999" customHeight="1" x14ac:dyDescent="0.35">
      <c r="A11" s="354"/>
      <c r="B11" s="315"/>
      <c r="C11" s="315"/>
      <c r="D11" s="332"/>
      <c r="E11" s="332"/>
      <c r="F11" s="332"/>
      <c r="G11" s="332"/>
      <c r="H11" s="332"/>
      <c r="I11" s="332"/>
      <c r="J11" s="332"/>
      <c r="K11" s="332"/>
      <c r="N11" s="337"/>
      <c r="Q11" s="332"/>
      <c r="R11" s="339"/>
      <c r="S11" s="332"/>
      <c r="T11" s="332"/>
      <c r="U11" s="332"/>
      <c r="V11" s="332"/>
      <c r="W11" s="332"/>
      <c r="X11" s="332"/>
      <c r="Y11" s="316"/>
      <c r="Z11" s="316"/>
      <c r="AA11" s="316"/>
      <c r="AB11" s="316"/>
      <c r="AC11" s="316"/>
      <c r="AD11" s="316"/>
      <c r="AE11" s="316"/>
      <c r="AF11" s="316"/>
      <c r="AG11" s="316"/>
    </row>
    <row r="12" spans="1:62" ht="19.899999999999999" customHeight="1" x14ac:dyDescent="0.25">
      <c r="A12" s="354"/>
      <c r="B12" s="315"/>
      <c r="C12" s="315"/>
      <c r="D12" s="332"/>
      <c r="E12" s="332"/>
      <c r="F12" s="332"/>
      <c r="G12" s="332"/>
      <c r="H12" s="332"/>
      <c r="I12" s="332"/>
      <c r="J12" s="332"/>
      <c r="K12" s="332"/>
      <c r="N12" s="337"/>
      <c r="Q12" s="332"/>
      <c r="R12" s="340"/>
      <c r="S12" s="332"/>
      <c r="T12" s="332"/>
      <c r="U12" s="332"/>
      <c r="V12" s="332"/>
      <c r="W12" s="332"/>
      <c r="X12" s="332"/>
      <c r="Y12" s="316"/>
      <c r="Z12" s="316"/>
      <c r="AA12" s="316"/>
      <c r="AB12" s="316"/>
      <c r="AC12" s="316"/>
      <c r="AD12" s="316"/>
      <c r="AE12" s="316"/>
      <c r="AF12" s="316"/>
      <c r="AG12" s="316"/>
    </row>
    <row r="13" spans="1:62" ht="19.899999999999999" customHeight="1" x14ac:dyDescent="0.3">
      <c r="A13" s="354"/>
      <c r="B13" s="315"/>
      <c r="C13" s="315"/>
      <c r="D13" s="332"/>
      <c r="E13" s="332"/>
      <c r="F13" s="332"/>
      <c r="G13" s="332"/>
      <c r="H13" s="332"/>
      <c r="I13" s="332"/>
      <c r="J13" s="332"/>
      <c r="K13" s="332"/>
      <c r="N13" s="334"/>
      <c r="Q13" s="332"/>
      <c r="R13" s="341"/>
      <c r="S13" s="332"/>
      <c r="T13" s="332"/>
      <c r="U13" s="332"/>
      <c r="V13" s="332"/>
      <c r="W13" s="332"/>
      <c r="X13" s="332"/>
      <c r="Y13" s="316"/>
      <c r="Z13" s="316"/>
      <c r="AA13" s="316"/>
      <c r="AB13" s="316"/>
      <c r="AC13" s="316"/>
      <c r="AD13" s="316"/>
      <c r="AE13" s="316"/>
      <c r="AF13" s="316"/>
      <c r="AG13" s="316"/>
    </row>
    <row r="14" spans="1:62" ht="19.899999999999999" customHeight="1" x14ac:dyDescent="0.25">
      <c r="A14" s="354"/>
      <c r="B14" s="315"/>
      <c r="C14" s="315"/>
      <c r="D14" s="332"/>
      <c r="E14" s="332"/>
      <c r="F14" s="332"/>
      <c r="G14" s="332"/>
      <c r="H14" s="332"/>
      <c r="I14" s="332"/>
      <c r="J14" s="332"/>
      <c r="K14" s="332"/>
      <c r="N14" s="334"/>
      <c r="Q14" s="332"/>
      <c r="R14" s="340"/>
      <c r="S14" s="332"/>
      <c r="T14" s="332"/>
      <c r="U14" s="332"/>
      <c r="V14" s="332"/>
      <c r="W14" s="332"/>
      <c r="X14" s="332"/>
      <c r="Y14" s="316"/>
      <c r="Z14" s="316"/>
      <c r="AA14" s="316"/>
      <c r="AB14" s="316"/>
      <c r="AC14" s="316"/>
      <c r="AD14" s="316"/>
      <c r="AE14" s="316"/>
      <c r="AF14" s="316"/>
      <c r="AG14" s="316"/>
    </row>
    <row r="15" spans="1:62" ht="19.899999999999999" customHeight="1" x14ac:dyDescent="0.25">
      <c r="A15" s="354"/>
      <c r="B15" s="315"/>
      <c r="C15" s="315"/>
      <c r="D15" s="332"/>
      <c r="E15" s="332"/>
      <c r="F15" s="332"/>
      <c r="G15" s="332"/>
      <c r="H15" s="332"/>
      <c r="I15" s="332"/>
      <c r="J15" s="332"/>
      <c r="K15" s="332"/>
      <c r="N15" s="334"/>
      <c r="O15" s="334"/>
      <c r="P15" s="334"/>
      <c r="Q15" s="332"/>
      <c r="R15" s="342"/>
      <c r="S15" s="332"/>
      <c r="T15" s="332"/>
      <c r="U15" s="332"/>
      <c r="V15" s="332"/>
      <c r="W15" s="332"/>
      <c r="X15" s="332"/>
      <c r="Y15" s="316"/>
      <c r="Z15" s="316"/>
      <c r="AA15" s="316"/>
      <c r="AB15" s="316"/>
      <c r="AC15" s="316"/>
      <c r="AD15" s="316"/>
      <c r="AE15" s="316"/>
      <c r="AF15" s="316"/>
      <c r="AG15" s="316"/>
    </row>
    <row r="16" spans="1:62" ht="19.899999999999999" customHeight="1" x14ac:dyDescent="0.25">
      <c r="A16" s="354"/>
      <c r="B16" s="315"/>
      <c r="C16" s="315"/>
      <c r="D16" s="332"/>
      <c r="E16" s="332"/>
      <c r="F16" s="332"/>
      <c r="G16" s="332"/>
      <c r="H16" s="332"/>
      <c r="I16" s="332"/>
      <c r="J16" s="332"/>
      <c r="K16" s="332"/>
      <c r="N16" s="334"/>
      <c r="O16" s="334"/>
      <c r="P16" s="334"/>
      <c r="Q16" s="332"/>
      <c r="R16" s="334"/>
      <c r="S16" s="332"/>
      <c r="T16" s="332"/>
      <c r="U16" s="332"/>
      <c r="V16" s="332"/>
      <c r="W16" s="332"/>
      <c r="X16" s="332"/>
      <c r="Y16" s="316"/>
      <c r="Z16" s="316"/>
      <c r="AA16" s="316"/>
      <c r="AB16" s="316"/>
      <c r="AC16" s="316"/>
      <c r="AD16" s="316"/>
      <c r="AE16" s="316"/>
      <c r="AF16" s="316"/>
      <c r="AG16" s="316"/>
    </row>
    <row r="17" spans="1:62" ht="19.899999999999999" customHeight="1" x14ac:dyDescent="0.25">
      <c r="A17" s="354"/>
      <c r="B17" s="315"/>
      <c r="C17" s="315"/>
      <c r="D17" s="332"/>
      <c r="E17" s="332"/>
      <c r="F17" s="332"/>
      <c r="G17" s="332"/>
      <c r="H17" s="332"/>
      <c r="I17" s="332"/>
      <c r="J17" s="332"/>
      <c r="K17" s="332"/>
      <c r="N17" s="334"/>
      <c r="O17" s="334"/>
      <c r="P17" s="334"/>
      <c r="Q17" s="332"/>
      <c r="R17" s="334"/>
      <c r="S17" s="332"/>
      <c r="T17" s="332"/>
      <c r="U17" s="332"/>
      <c r="V17" s="332"/>
      <c r="W17" s="332"/>
      <c r="X17" s="332"/>
      <c r="Y17" s="316"/>
      <c r="Z17" s="316"/>
      <c r="AA17" s="316"/>
      <c r="AB17" s="316"/>
      <c r="AC17" s="316"/>
      <c r="AD17" s="316"/>
      <c r="AE17" s="316"/>
      <c r="AF17" s="316"/>
      <c r="AG17" s="316"/>
    </row>
    <row r="18" spans="1:62" ht="11.85" customHeight="1" x14ac:dyDescent="0.25">
      <c r="A18" s="354"/>
      <c r="B18" s="315"/>
      <c r="C18" s="315"/>
      <c r="D18" s="332"/>
      <c r="E18" s="332"/>
      <c r="F18" s="332"/>
      <c r="G18" s="332"/>
      <c r="H18" s="332"/>
      <c r="I18" s="332"/>
      <c r="J18" s="332"/>
      <c r="K18" s="332"/>
      <c r="L18" s="332"/>
      <c r="M18" s="332"/>
      <c r="N18" s="332"/>
      <c r="O18" s="332"/>
      <c r="P18" s="332"/>
      <c r="Q18" s="332"/>
      <c r="R18" s="332"/>
      <c r="S18" s="332"/>
      <c r="T18" s="332"/>
      <c r="U18" s="332"/>
      <c r="V18" s="332"/>
      <c r="W18" s="332"/>
      <c r="X18" s="332"/>
      <c r="Y18" s="316"/>
      <c r="Z18" s="316"/>
      <c r="AA18" s="316"/>
      <c r="AB18" s="316"/>
      <c r="AC18" s="316"/>
      <c r="AD18" s="316"/>
      <c r="AE18" s="316"/>
      <c r="AF18" s="316"/>
      <c r="AG18" s="316"/>
    </row>
    <row r="19" spans="1:62" ht="19.899999999999999" customHeight="1" x14ac:dyDescent="0.3">
      <c r="A19" s="354"/>
      <c r="B19" s="315"/>
      <c r="C19" s="315"/>
      <c r="D19" s="330"/>
      <c r="E19" s="331"/>
      <c r="F19" s="331"/>
      <c r="G19" s="331"/>
      <c r="H19" s="331"/>
      <c r="I19" s="331"/>
      <c r="J19" s="331"/>
      <c r="K19" s="331"/>
      <c r="L19" s="331"/>
      <c r="M19" s="331"/>
      <c r="N19" s="331"/>
      <c r="O19" s="331"/>
      <c r="P19" s="331"/>
      <c r="Q19" s="331"/>
      <c r="R19" s="331"/>
      <c r="S19" s="331"/>
      <c r="T19" s="331"/>
      <c r="U19" s="331"/>
      <c r="V19" s="331"/>
      <c r="W19" s="331"/>
      <c r="X19" s="331"/>
      <c r="Y19" s="316"/>
      <c r="Z19" s="316"/>
      <c r="AA19" s="316"/>
      <c r="AB19" s="316"/>
      <c r="AC19" s="316"/>
      <c r="AD19" s="316"/>
      <c r="AE19" s="316"/>
      <c r="AF19" s="316"/>
      <c r="AG19" s="316"/>
    </row>
    <row r="20" spans="1:62" ht="19.899999999999999" customHeight="1" x14ac:dyDescent="0.25">
      <c r="A20" s="354"/>
      <c r="B20" s="315"/>
      <c r="C20" s="315"/>
      <c r="D20" s="332"/>
      <c r="E20" s="332"/>
      <c r="F20" s="332"/>
      <c r="G20" s="332"/>
      <c r="H20" s="332"/>
      <c r="I20" s="332"/>
      <c r="J20" s="332"/>
      <c r="K20" s="332"/>
      <c r="L20" s="332"/>
      <c r="M20" s="332"/>
      <c r="N20" s="332"/>
      <c r="O20" s="332"/>
      <c r="P20" s="332"/>
      <c r="Q20" s="332"/>
      <c r="R20" s="332"/>
      <c r="S20" s="332"/>
      <c r="T20" s="332"/>
      <c r="U20" s="332"/>
      <c r="V20" s="332"/>
      <c r="W20" s="332"/>
      <c r="X20" s="332"/>
      <c r="Y20" s="316"/>
      <c r="Z20" s="316"/>
      <c r="AA20" s="316"/>
      <c r="AB20" s="316"/>
      <c r="AC20" s="316"/>
      <c r="AD20" s="316"/>
      <c r="AE20" s="316"/>
      <c r="AF20" s="316"/>
      <c r="AG20" s="316"/>
    </row>
    <row r="21" spans="1:62" ht="19.899999999999999" customHeight="1" x14ac:dyDescent="0.25">
      <c r="A21" s="354"/>
      <c r="B21" s="315"/>
      <c r="C21" s="315"/>
      <c r="D21" s="332"/>
      <c r="E21" s="332"/>
      <c r="F21" s="332"/>
      <c r="G21" s="332"/>
      <c r="H21" s="332"/>
      <c r="I21" s="332"/>
      <c r="J21" s="332"/>
      <c r="K21" s="332"/>
      <c r="L21" s="332"/>
      <c r="P21" s="332"/>
      <c r="V21" s="332"/>
      <c r="W21" s="332"/>
      <c r="X21" s="332"/>
      <c r="Y21" s="316"/>
      <c r="Z21" s="316"/>
      <c r="AA21" s="316"/>
      <c r="AB21" s="316"/>
      <c r="AC21" s="316"/>
      <c r="AD21" s="316"/>
      <c r="AE21" s="316"/>
      <c r="AF21" s="316"/>
      <c r="AG21" s="316"/>
      <c r="BF21" s="320"/>
      <c r="BG21" s="320"/>
      <c r="BH21" s="320"/>
      <c r="BI21" s="320"/>
      <c r="BJ21" s="320"/>
    </row>
    <row r="22" spans="1:62" ht="19.899999999999999" customHeight="1" x14ac:dyDescent="0.25">
      <c r="A22" s="354"/>
      <c r="B22" s="315"/>
      <c r="C22" s="315"/>
      <c r="D22" s="332"/>
      <c r="E22" s="332"/>
      <c r="F22" s="332"/>
      <c r="G22" s="332"/>
      <c r="H22" s="332"/>
      <c r="I22" s="332"/>
      <c r="J22" s="332"/>
      <c r="K22" s="332"/>
      <c r="L22" s="332"/>
      <c r="P22" s="332"/>
      <c r="S22" s="332"/>
      <c r="T22" s="332"/>
      <c r="U22" s="332"/>
      <c r="V22" s="316"/>
      <c r="W22" s="316"/>
      <c r="X22" s="316"/>
      <c r="Y22" s="316"/>
      <c r="Z22" s="316"/>
      <c r="AA22" s="316"/>
      <c r="AB22" s="316"/>
      <c r="AC22" s="316"/>
      <c r="AD22" s="316"/>
      <c r="BC22" s="320"/>
      <c r="BD22" s="320"/>
      <c r="BE22" s="320"/>
      <c r="BF22" s="320"/>
      <c r="BG22" s="320"/>
      <c r="BH22" s="320"/>
      <c r="BI22" s="320"/>
      <c r="BJ22" s="320"/>
    </row>
    <row r="23" spans="1:62" ht="19.899999999999999" customHeight="1" x14ac:dyDescent="0.25">
      <c r="A23" s="354"/>
      <c r="B23" s="315"/>
      <c r="C23" s="315"/>
      <c r="G23" s="337"/>
      <c r="H23" s="332"/>
      <c r="I23" s="332"/>
      <c r="J23" s="332"/>
      <c r="K23" s="332"/>
      <c r="L23" s="332"/>
      <c r="P23" s="332"/>
      <c r="S23" s="332"/>
      <c r="T23" s="332"/>
      <c r="U23" s="332"/>
      <c r="V23" s="316"/>
      <c r="W23" s="316"/>
      <c r="X23" s="316"/>
      <c r="Y23" s="316"/>
      <c r="Z23" s="316"/>
      <c r="AA23" s="316"/>
      <c r="AB23" s="316"/>
      <c r="AC23" s="316"/>
      <c r="AD23" s="316"/>
      <c r="BC23" s="320"/>
      <c r="BD23" s="320"/>
      <c r="BE23" s="320"/>
      <c r="BF23" s="320"/>
      <c r="BG23" s="320"/>
      <c r="BH23" s="320"/>
      <c r="BI23" s="320"/>
      <c r="BJ23" s="320"/>
    </row>
    <row r="24" spans="1:62" ht="19.899999999999999" customHeight="1" x14ac:dyDescent="0.25">
      <c r="A24" s="354"/>
      <c r="B24" s="315"/>
      <c r="C24" s="315"/>
      <c r="G24" s="337"/>
      <c r="H24" s="332"/>
      <c r="I24" s="332"/>
      <c r="J24" s="332"/>
      <c r="K24" s="332"/>
      <c r="L24" s="332"/>
      <c r="P24" s="332"/>
      <c r="S24" s="332"/>
      <c r="T24" s="332"/>
      <c r="U24" s="332"/>
      <c r="V24" s="316"/>
      <c r="W24" s="316"/>
      <c r="X24" s="316"/>
      <c r="Y24" s="316"/>
      <c r="Z24" s="316"/>
      <c r="AA24" s="316"/>
      <c r="AB24" s="316"/>
      <c r="AC24" s="316"/>
      <c r="AD24" s="316"/>
      <c r="BC24" s="320"/>
      <c r="BD24" s="320"/>
      <c r="BE24" s="320"/>
      <c r="BF24" s="320"/>
      <c r="BG24" s="320"/>
      <c r="BH24" s="320"/>
      <c r="BI24" s="320"/>
      <c r="BJ24" s="320"/>
    </row>
    <row r="25" spans="1:62" ht="19.899999999999999" customHeight="1" x14ac:dyDescent="0.25">
      <c r="A25" s="354"/>
      <c r="B25" s="315"/>
      <c r="C25" s="315"/>
      <c r="G25" s="337"/>
      <c r="H25" s="332"/>
      <c r="I25" s="332"/>
      <c r="J25" s="332"/>
      <c r="K25" s="332"/>
      <c r="L25" s="332"/>
      <c r="P25" s="332"/>
      <c r="S25" s="332"/>
      <c r="T25" s="332"/>
      <c r="U25" s="332"/>
      <c r="V25" s="316"/>
      <c r="W25" s="316"/>
      <c r="X25" s="316"/>
      <c r="Y25" s="316"/>
      <c r="Z25" s="316"/>
      <c r="AA25" s="316"/>
      <c r="AB25" s="316"/>
      <c r="AC25" s="316"/>
      <c r="AD25" s="316"/>
      <c r="BC25" s="320"/>
      <c r="BD25" s="320"/>
      <c r="BE25" s="320"/>
      <c r="BF25" s="320"/>
      <c r="BG25" s="320"/>
      <c r="BH25" s="320"/>
      <c r="BI25" s="320"/>
      <c r="BJ25" s="320"/>
    </row>
    <row r="26" spans="1:62" ht="19.899999999999999" customHeight="1" x14ac:dyDescent="0.25">
      <c r="A26" s="354"/>
      <c r="B26" s="315"/>
      <c r="C26" s="315"/>
      <c r="G26" s="337"/>
      <c r="H26" s="332"/>
      <c r="I26" s="332"/>
      <c r="J26" s="332"/>
      <c r="K26" s="332"/>
      <c r="L26" s="332"/>
      <c r="P26" s="332"/>
      <c r="S26" s="332"/>
      <c r="T26" s="332"/>
      <c r="U26" s="332"/>
      <c r="V26" s="316"/>
      <c r="W26" s="316"/>
      <c r="X26" s="316"/>
      <c r="Y26" s="316"/>
      <c r="Z26" s="316"/>
      <c r="AA26" s="316"/>
      <c r="AB26" s="316"/>
      <c r="AC26" s="316"/>
      <c r="AD26" s="316"/>
      <c r="BC26" s="320"/>
      <c r="BD26" s="320"/>
      <c r="BE26" s="320"/>
      <c r="BF26" s="320"/>
      <c r="BG26" s="320"/>
      <c r="BH26" s="320"/>
      <c r="BI26" s="320"/>
      <c r="BJ26" s="320"/>
    </row>
    <row r="27" spans="1:62" ht="19.899999999999999" customHeight="1" x14ac:dyDescent="0.25">
      <c r="A27" s="354"/>
      <c r="B27" s="315"/>
      <c r="C27" s="315"/>
      <c r="G27" s="337"/>
      <c r="H27" s="332"/>
      <c r="I27" s="332"/>
      <c r="J27" s="332"/>
      <c r="K27" s="332"/>
      <c r="L27" s="332"/>
      <c r="P27" s="332"/>
      <c r="S27" s="332"/>
      <c r="T27" s="332"/>
      <c r="U27" s="332"/>
      <c r="V27" s="316"/>
      <c r="W27" s="316"/>
      <c r="X27" s="316"/>
      <c r="Y27" s="316"/>
      <c r="Z27" s="316"/>
      <c r="AA27" s="316"/>
      <c r="AB27" s="316"/>
      <c r="AC27" s="316"/>
      <c r="AD27" s="316"/>
      <c r="BC27" s="320"/>
      <c r="BD27" s="320"/>
      <c r="BE27" s="320"/>
      <c r="BF27" s="320"/>
      <c r="BG27" s="320"/>
      <c r="BH27" s="320"/>
      <c r="BI27" s="320"/>
      <c r="BJ27" s="320"/>
    </row>
    <row r="28" spans="1:62" ht="19.899999999999999" customHeight="1" x14ac:dyDescent="0.25">
      <c r="A28" s="354"/>
      <c r="B28" s="315"/>
      <c r="C28" s="315"/>
      <c r="G28" s="332"/>
      <c r="H28" s="332"/>
      <c r="I28" s="332"/>
      <c r="J28" s="332"/>
      <c r="K28" s="332"/>
      <c r="L28" s="332"/>
      <c r="P28" s="332"/>
      <c r="S28" s="332"/>
      <c r="T28" s="332"/>
      <c r="U28" s="332"/>
      <c r="V28" s="316"/>
      <c r="W28" s="316"/>
      <c r="X28" s="316"/>
      <c r="Y28" s="316"/>
      <c r="Z28" s="316"/>
      <c r="AA28" s="316"/>
      <c r="AB28" s="316"/>
      <c r="AC28" s="316"/>
      <c r="AD28" s="316"/>
      <c r="BC28" s="320"/>
      <c r="BD28" s="320"/>
      <c r="BE28" s="320"/>
      <c r="BF28" s="320"/>
      <c r="BG28" s="320"/>
      <c r="BH28" s="320"/>
      <c r="BI28" s="320"/>
      <c r="BJ28" s="320"/>
    </row>
    <row r="29" spans="1:62" ht="19.899999999999999" customHeight="1" x14ac:dyDescent="0.25">
      <c r="A29" s="354"/>
      <c r="B29" s="315"/>
      <c r="C29" s="315"/>
      <c r="G29" s="332"/>
      <c r="H29" s="332"/>
      <c r="I29" s="332"/>
      <c r="J29" s="332"/>
      <c r="K29" s="332"/>
      <c r="L29" s="332"/>
      <c r="P29" s="332"/>
      <c r="S29" s="332"/>
      <c r="T29" s="332"/>
      <c r="U29" s="332"/>
      <c r="V29" s="316"/>
      <c r="W29" s="316"/>
      <c r="X29" s="316"/>
      <c r="Y29" s="316"/>
      <c r="Z29" s="316"/>
      <c r="AA29" s="316"/>
      <c r="AB29" s="316"/>
      <c r="AC29" s="316"/>
      <c r="AD29" s="316"/>
      <c r="BC29" s="320"/>
      <c r="BD29" s="320"/>
      <c r="BE29" s="320"/>
      <c r="BF29" s="320"/>
      <c r="BG29" s="320"/>
      <c r="BH29" s="320"/>
      <c r="BI29" s="320"/>
      <c r="BJ29" s="320"/>
    </row>
    <row r="30" spans="1:62" ht="19.899999999999999" customHeight="1" x14ac:dyDescent="0.25">
      <c r="A30" s="354"/>
      <c r="B30" s="315"/>
      <c r="C30" s="315"/>
      <c r="G30" s="332"/>
      <c r="H30" s="332"/>
      <c r="I30" s="332"/>
      <c r="J30" s="332"/>
      <c r="K30" s="332"/>
      <c r="L30" s="332"/>
      <c r="P30" s="332"/>
      <c r="S30" s="332"/>
      <c r="T30" s="332"/>
      <c r="U30" s="332"/>
      <c r="V30" s="316"/>
      <c r="W30" s="316"/>
      <c r="X30" s="316"/>
      <c r="Y30" s="316"/>
      <c r="Z30" s="316"/>
      <c r="AA30" s="316"/>
      <c r="AB30" s="316"/>
      <c r="AC30" s="316"/>
      <c r="AD30" s="316"/>
      <c r="BC30" s="320"/>
      <c r="BD30" s="320"/>
      <c r="BE30" s="320"/>
      <c r="BF30" s="320"/>
      <c r="BG30" s="320"/>
      <c r="BH30" s="320"/>
      <c r="BI30" s="320"/>
      <c r="BJ30" s="320"/>
    </row>
    <row r="31" spans="1:62" ht="19.899999999999999" customHeight="1" x14ac:dyDescent="0.25">
      <c r="A31" s="354"/>
      <c r="B31" s="315"/>
      <c r="C31" s="315"/>
      <c r="G31" s="332"/>
      <c r="H31" s="332"/>
      <c r="I31" s="332"/>
      <c r="J31" s="332"/>
      <c r="K31" s="332"/>
      <c r="L31" s="332"/>
      <c r="P31" s="332"/>
      <c r="S31" s="332"/>
      <c r="T31" s="332"/>
      <c r="U31" s="332"/>
      <c r="V31" s="316"/>
      <c r="W31" s="316"/>
      <c r="X31" s="316"/>
      <c r="Y31" s="316"/>
      <c r="Z31" s="316"/>
      <c r="AA31" s="316"/>
      <c r="AB31" s="316"/>
      <c r="AC31" s="316"/>
      <c r="AD31" s="316"/>
      <c r="BC31" s="320"/>
      <c r="BD31" s="320"/>
      <c r="BE31" s="320"/>
      <c r="BF31" s="320"/>
      <c r="BG31" s="320"/>
      <c r="BH31" s="320"/>
      <c r="BI31" s="320"/>
      <c r="BJ31" s="320"/>
    </row>
    <row r="32" spans="1:62" ht="19.899999999999999" customHeight="1" x14ac:dyDescent="0.25">
      <c r="A32" s="354"/>
      <c r="B32" s="315"/>
      <c r="C32" s="315"/>
      <c r="G32" s="332"/>
      <c r="H32" s="332"/>
      <c r="I32" s="332"/>
      <c r="J32" s="332"/>
      <c r="K32" s="332"/>
      <c r="L32" s="332"/>
      <c r="P32" s="332"/>
      <c r="Q32" s="332"/>
      <c r="R32" s="332"/>
      <c r="S32" s="332"/>
      <c r="T32" s="332"/>
      <c r="U32" s="332"/>
      <c r="V32" s="316"/>
      <c r="W32" s="316"/>
      <c r="X32" s="316"/>
      <c r="Y32" s="316"/>
      <c r="Z32" s="316"/>
      <c r="AA32" s="316"/>
      <c r="AB32" s="316"/>
      <c r="AC32" s="316"/>
      <c r="AD32" s="316"/>
      <c r="BC32" s="320"/>
      <c r="BD32" s="320"/>
      <c r="BE32" s="320"/>
      <c r="BF32" s="320"/>
      <c r="BG32" s="320"/>
      <c r="BH32" s="320"/>
      <c r="BI32" s="320"/>
      <c r="BJ32" s="320"/>
    </row>
    <row r="33" spans="1:62" ht="19.899999999999999" customHeight="1" x14ac:dyDescent="0.25">
      <c r="A33" s="354"/>
      <c r="B33" s="315"/>
      <c r="C33" s="315"/>
      <c r="G33" s="332"/>
      <c r="H33" s="332"/>
      <c r="I33" s="332"/>
      <c r="J33" s="332"/>
      <c r="K33" s="332"/>
      <c r="L33" s="332"/>
      <c r="M33" s="334"/>
      <c r="N33" s="343"/>
      <c r="O33" s="344"/>
      <c r="P33" s="332"/>
      <c r="Q33" s="332"/>
      <c r="R33" s="332"/>
      <c r="S33" s="332"/>
      <c r="T33" s="332"/>
      <c r="U33" s="332"/>
      <c r="V33" s="332"/>
      <c r="W33" s="332"/>
      <c r="X33" s="332"/>
      <c r="Y33" s="316"/>
      <c r="Z33" s="316"/>
      <c r="AA33" s="316"/>
      <c r="AB33" s="316"/>
      <c r="AC33" s="316"/>
      <c r="AD33" s="316"/>
      <c r="AE33" s="316"/>
      <c r="AF33" s="316"/>
      <c r="AG33" s="316"/>
      <c r="BF33" s="320"/>
      <c r="BG33" s="320"/>
      <c r="BH33" s="320"/>
      <c r="BI33" s="320"/>
      <c r="BJ33" s="320"/>
    </row>
    <row r="34" spans="1:62" ht="19.899999999999999" customHeight="1" x14ac:dyDescent="0.25">
      <c r="A34" s="354"/>
      <c r="B34" s="315"/>
      <c r="C34" s="315"/>
      <c r="D34" s="332"/>
      <c r="E34" s="345"/>
      <c r="F34" s="332"/>
      <c r="G34" s="332"/>
      <c r="H34" s="332"/>
      <c r="I34" s="332"/>
      <c r="J34" s="332"/>
      <c r="K34" s="332"/>
      <c r="L34" s="332"/>
      <c r="M34" s="334"/>
      <c r="N34" s="343"/>
      <c r="O34" s="344"/>
      <c r="P34" s="332"/>
      <c r="Q34" s="332"/>
      <c r="R34" s="332"/>
      <c r="S34" s="332"/>
      <c r="T34" s="332"/>
      <c r="U34" s="332"/>
      <c r="V34" s="332"/>
      <c r="W34" s="332"/>
      <c r="X34" s="332"/>
      <c r="Y34" s="316"/>
      <c r="Z34" s="316"/>
      <c r="AA34" s="316"/>
      <c r="AB34" s="316"/>
      <c r="AC34" s="316"/>
      <c r="AD34" s="316"/>
      <c r="AE34" s="316"/>
      <c r="AF34" s="316"/>
      <c r="AG34" s="316"/>
      <c r="BF34" s="320"/>
      <c r="BG34" s="320"/>
      <c r="BH34" s="320"/>
      <c r="BI34" s="320"/>
      <c r="BJ34" s="320"/>
    </row>
    <row r="35" spans="1:62" ht="19.899999999999999" customHeight="1" x14ac:dyDescent="0.25">
      <c r="A35" s="354"/>
      <c r="B35" s="315"/>
      <c r="C35" s="315"/>
      <c r="D35" s="332"/>
      <c r="E35" s="332"/>
      <c r="F35" s="332"/>
      <c r="G35" s="332"/>
      <c r="H35" s="332"/>
      <c r="I35" s="332"/>
      <c r="J35" s="332"/>
      <c r="K35" s="332"/>
      <c r="L35" s="332"/>
      <c r="M35" s="334"/>
      <c r="N35" s="343"/>
      <c r="O35" s="344"/>
      <c r="P35" s="332"/>
      <c r="Q35" s="332"/>
      <c r="R35" s="332"/>
      <c r="S35" s="332"/>
      <c r="T35" s="332"/>
      <c r="U35" s="332"/>
      <c r="V35" s="332"/>
      <c r="W35" s="332"/>
      <c r="X35" s="332"/>
      <c r="Y35" s="316"/>
      <c r="Z35" s="316"/>
      <c r="AA35" s="316"/>
      <c r="AB35" s="316"/>
      <c r="AC35" s="316"/>
      <c r="AD35" s="316"/>
      <c r="AE35" s="316"/>
      <c r="AF35" s="316"/>
      <c r="AG35" s="316"/>
      <c r="BF35" s="320"/>
      <c r="BG35" s="320"/>
      <c r="BH35" s="320"/>
      <c r="BI35" s="320"/>
      <c r="BJ35" s="320"/>
    </row>
    <row r="36" spans="1:62" ht="19.899999999999999" customHeight="1" x14ac:dyDescent="0.25">
      <c r="A36" s="354"/>
      <c r="B36" s="315"/>
      <c r="C36" s="315"/>
      <c r="D36" s="332"/>
      <c r="E36" s="332"/>
      <c r="F36" s="332"/>
      <c r="G36" s="332"/>
      <c r="H36" s="332"/>
      <c r="I36" s="332"/>
      <c r="J36" s="332"/>
      <c r="K36" s="332"/>
      <c r="L36" s="332"/>
      <c r="M36" s="334"/>
      <c r="N36" s="343"/>
      <c r="O36" s="344"/>
      <c r="P36" s="332"/>
      <c r="Q36" s="332"/>
      <c r="R36" s="332"/>
      <c r="S36" s="332"/>
      <c r="T36" s="332"/>
      <c r="U36" s="332"/>
      <c r="V36" s="332"/>
      <c r="W36" s="332"/>
      <c r="X36" s="332"/>
      <c r="Y36" s="316"/>
      <c r="Z36" s="316"/>
      <c r="AA36" s="316"/>
      <c r="AB36" s="316"/>
      <c r="AC36" s="316"/>
      <c r="AD36" s="316"/>
      <c r="AE36" s="316"/>
      <c r="AF36" s="316"/>
      <c r="AG36" s="316"/>
      <c r="BF36" s="320"/>
      <c r="BG36" s="320"/>
      <c r="BH36" s="320"/>
      <c r="BI36" s="320"/>
      <c r="BJ36" s="320"/>
    </row>
    <row r="37" spans="1:62" ht="19.899999999999999" customHeight="1" x14ac:dyDescent="0.25">
      <c r="A37" s="354"/>
      <c r="B37" s="315"/>
      <c r="C37" s="315"/>
      <c r="D37" s="332"/>
      <c r="E37" s="332"/>
      <c r="F37" s="332"/>
      <c r="G37" s="332"/>
      <c r="H37" s="332"/>
      <c r="I37" s="332"/>
      <c r="J37" s="332"/>
      <c r="K37" s="332"/>
      <c r="L37" s="332"/>
      <c r="M37" s="332"/>
      <c r="N37" s="332"/>
      <c r="O37" s="332"/>
      <c r="P37" s="332"/>
      <c r="Q37" s="332"/>
      <c r="R37" s="332"/>
      <c r="S37" s="332"/>
      <c r="T37" s="332"/>
      <c r="U37" s="332"/>
      <c r="V37" s="332"/>
      <c r="W37" s="332"/>
      <c r="X37" s="332"/>
      <c r="Y37" s="316"/>
      <c r="Z37" s="316"/>
      <c r="AA37" s="316"/>
      <c r="AB37" s="316"/>
      <c r="AC37" s="316"/>
      <c r="AD37" s="316"/>
      <c r="AE37" s="316"/>
      <c r="AF37" s="316"/>
      <c r="AG37" s="316"/>
    </row>
    <row r="38" spans="1:62" ht="20.100000000000001" customHeight="1" x14ac:dyDescent="0.3">
      <c r="A38" s="354"/>
      <c r="B38" s="315"/>
      <c r="C38" s="315"/>
      <c r="D38" s="330"/>
      <c r="E38" s="331"/>
      <c r="F38" s="331"/>
      <c r="G38" s="331"/>
      <c r="H38" s="331"/>
      <c r="I38" s="331"/>
      <c r="J38" s="331"/>
      <c r="K38" s="331"/>
      <c r="L38" s="331"/>
      <c r="M38" s="331"/>
      <c r="N38" s="331"/>
      <c r="O38" s="331"/>
      <c r="P38" s="331"/>
      <c r="Q38" s="331"/>
      <c r="R38" s="331"/>
      <c r="S38" s="331"/>
      <c r="T38" s="331"/>
      <c r="U38" s="331"/>
      <c r="V38" s="331"/>
      <c r="W38" s="331"/>
      <c r="X38" s="331"/>
      <c r="Y38" s="316"/>
      <c r="Z38" s="316"/>
      <c r="AA38" s="316"/>
      <c r="AB38" s="316"/>
      <c r="AC38" s="316"/>
      <c r="AD38" s="316"/>
      <c r="AE38" s="316"/>
      <c r="AF38" s="316"/>
      <c r="AG38" s="316"/>
    </row>
    <row r="39" spans="1:62" ht="20.100000000000001" customHeight="1" x14ac:dyDescent="0.3">
      <c r="A39" s="354"/>
      <c r="B39" s="315"/>
      <c r="C39" s="315"/>
      <c r="D39" s="346"/>
      <c r="E39" s="347"/>
      <c r="F39" s="347"/>
      <c r="G39" s="347"/>
      <c r="H39" s="347"/>
      <c r="I39" s="347"/>
      <c r="J39" s="347"/>
      <c r="K39" s="347"/>
      <c r="L39" s="347"/>
      <c r="M39" s="347"/>
      <c r="N39" s="347"/>
      <c r="O39" s="347"/>
      <c r="P39" s="347"/>
      <c r="Q39" s="347"/>
      <c r="R39" s="347"/>
      <c r="S39" s="347"/>
      <c r="T39" s="347"/>
      <c r="U39" s="347"/>
      <c r="V39" s="347"/>
      <c r="W39" s="347"/>
      <c r="X39" s="347"/>
      <c r="Y39" s="316"/>
      <c r="Z39" s="316"/>
      <c r="AA39" s="316"/>
      <c r="AB39" s="316"/>
      <c r="AC39" s="316"/>
      <c r="AD39" s="316"/>
      <c r="AE39" s="316"/>
      <c r="AF39" s="316"/>
      <c r="AG39" s="316"/>
    </row>
    <row r="40" spans="1:62" ht="23.65" customHeight="1" x14ac:dyDescent="0.25">
      <c r="A40" s="354"/>
      <c r="B40" s="315"/>
      <c r="C40" s="315"/>
      <c r="G40" s="332"/>
      <c r="H40" s="332"/>
      <c r="I40" s="332"/>
      <c r="J40" s="332"/>
      <c r="K40" s="332"/>
      <c r="L40" s="332"/>
      <c r="M40" s="332"/>
      <c r="N40" s="332"/>
      <c r="O40" s="332"/>
      <c r="P40" s="332"/>
      <c r="Q40" s="332"/>
      <c r="R40" s="332"/>
      <c r="S40" s="332"/>
      <c r="T40" s="332"/>
      <c r="U40" s="332"/>
      <c r="V40" s="332"/>
      <c r="W40" s="332"/>
      <c r="X40" s="332"/>
      <c r="Y40" s="316"/>
      <c r="Z40" s="316"/>
      <c r="AA40" s="316"/>
      <c r="AB40" s="316"/>
      <c r="AC40" s="316"/>
      <c r="AD40" s="316"/>
      <c r="AE40" s="316"/>
      <c r="AF40" s="316"/>
      <c r="AG40" s="316"/>
    </row>
    <row r="41" spans="1:62" ht="19.899999999999999" customHeight="1" x14ac:dyDescent="0.25">
      <c r="A41" s="354"/>
      <c r="B41" s="315"/>
      <c r="C41" s="315"/>
      <c r="G41" s="332"/>
      <c r="H41" s="332"/>
      <c r="I41" s="332"/>
      <c r="J41" s="332"/>
      <c r="K41" s="332"/>
      <c r="L41" s="332"/>
      <c r="M41" s="332"/>
      <c r="N41" s="332"/>
      <c r="O41" s="332"/>
      <c r="P41" s="332"/>
      <c r="Q41" s="332"/>
      <c r="R41" s="332"/>
      <c r="S41" s="332"/>
      <c r="T41" s="332"/>
      <c r="U41" s="332"/>
      <c r="V41" s="332"/>
      <c r="W41" s="332"/>
      <c r="X41" s="332"/>
      <c r="Y41" s="316"/>
      <c r="Z41" s="316"/>
      <c r="AA41" s="316"/>
      <c r="AB41" s="316"/>
      <c r="AC41" s="316"/>
      <c r="AD41" s="316"/>
      <c r="AE41" s="316"/>
      <c r="AF41" s="316"/>
      <c r="AG41" s="316"/>
    </row>
    <row r="42" spans="1:62" ht="19.899999999999999" customHeight="1" x14ac:dyDescent="0.25">
      <c r="A42" s="354"/>
      <c r="B42" s="315"/>
      <c r="C42" s="315"/>
      <c r="G42" s="332"/>
      <c r="H42" s="332"/>
      <c r="I42" s="332"/>
      <c r="J42" s="332"/>
      <c r="K42" s="332"/>
      <c r="L42" s="332"/>
      <c r="M42" s="332"/>
      <c r="N42" s="332"/>
      <c r="O42" s="332"/>
      <c r="P42" s="332"/>
      <c r="Q42" s="332"/>
      <c r="R42" s="332"/>
      <c r="S42" s="332"/>
      <c r="T42" s="332"/>
      <c r="U42" s="332"/>
      <c r="V42" s="332"/>
      <c r="W42" s="332"/>
      <c r="X42" s="332"/>
      <c r="Y42" s="316"/>
      <c r="Z42" s="316"/>
      <c r="AA42" s="316"/>
      <c r="AB42" s="316"/>
      <c r="AC42" s="316"/>
      <c r="AD42" s="316"/>
      <c r="AE42" s="316"/>
      <c r="AF42" s="316"/>
      <c r="AG42" s="316"/>
    </row>
    <row r="43" spans="1:62" ht="19.899999999999999" customHeight="1" x14ac:dyDescent="0.25">
      <c r="A43" s="354"/>
      <c r="B43" s="315"/>
      <c r="C43" s="315"/>
      <c r="G43" s="332"/>
      <c r="H43" s="332"/>
      <c r="I43" s="332"/>
      <c r="J43" s="332"/>
      <c r="K43" s="332"/>
      <c r="L43" s="332"/>
      <c r="M43" s="332"/>
      <c r="N43" s="332"/>
      <c r="O43" s="332"/>
      <c r="P43" s="332"/>
      <c r="Q43" s="332"/>
      <c r="R43" s="332"/>
      <c r="S43" s="332"/>
      <c r="T43" s="332"/>
      <c r="U43" s="332"/>
      <c r="V43" s="332"/>
      <c r="W43" s="332"/>
      <c r="X43" s="332"/>
      <c r="Y43" s="316"/>
      <c r="Z43" s="316"/>
      <c r="AA43" s="316"/>
      <c r="AB43" s="316"/>
      <c r="AC43" s="316"/>
      <c r="AD43" s="316"/>
      <c r="AE43" s="316"/>
      <c r="AF43" s="316"/>
      <c r="AG43" s="316"/>
    </row>
    <row r="44" spans="1:62" ht="19.899999999999999" customHeight="1" x14ac:dyDescent="0.25">
      <c r="A44" s="354"/>
      <c r="B44" s="315"/>
      <c r="C44" s="315"/>
      <c r="G44" s="332"/>
      <c r="H44" s="332"/>
      <c r="I44" s="332"/>
      <c r="J44" s="332"/>
      <c r="K44" s="332"/>
      <c r="L44" s="332"/>
      <c r="M44" s="332"/>
      <c r="N44" s="332"/>
      <c r="O44" s="332"/>
      <c r="P44" s="332"/>
      <c r="Q44" s="332"/>
      <c r="R44" s="332"/>
      <c r="S44" s="332"/>
      <c r="T44" s="332"/>
      <c r="U44" s="332"/>
      <c r="V44" s="332"/>
      <c r="W44" s="332"/>
      <c r="X44" s="332"/>
      <c r="Y44" s="316"/>
      <c r="Z44" s="316"/>
      <c r="AA44" s="316"/>
      <c r="AB44" s="316"/>
      <c r="AC44" s="316"/>
      <c r="AD44" s="316"/>
      <c r="AE44" s="316"/>
      <c r="AF44" s="316"/>
      <c r="AG44" s="316"/>
    </row>
    <row r="45" spans="1:62" ht="19.899999999999999" customHeight="1" x14ac:dyDescent="0.25">
      <c r="A45" s="354"/>
      <c r="B45" s="315"/>
      <c r="C45" s="315"/>
      <c r="G45" s="332"/>
      <c r="H45" s="332"/>
      <c r="I45" s="332"/>
      <c r="J45" s="332"/>
      <c r="K45" s="332"/>
      <c r="L45" s="332"/>
      <c r="M45" s="332"/>
      <c r="N45" s="332"/>
      <c r="O45" s="332"/>
      <c r="P45" s="332"/>
      <c r="Q45" s="332"/>
      <c r="R45" s="332"/>
      <c r="S45" s="332"/>
      <c r="T45" s="332"/>
      <c r="U45" s="332"/>
      <c r="V45" s="332"/>
      <c r="W45" s="332"/>
      <c r="X45" s="332"/>
      <c r="Y45" s="316"/>
      <c r="Z45" s="316"/>
      <c r="AA45" s="316"/>
      <c r="AB45" s="316"/>
      <c r="AC45" s="316"/>
      <c r="AD45" s="316"/>
      <c r="AE45" s="316"/>
      <c r="AF45" s="316"/>
      <c r="AG45" s="316"/>
    </row>
    <row r="46" spans="1:62" ht="19.899999999999999" customHeight="1" x14ac:dyDescent="0.25">
      <c r="A46" s="354"/>
      <c r="B46" s="315"/>
      <c r="C46" s="315"/>
      <c r="G46" s="332"/>
      <c r="H46" s="332"/>
      <c r="I46" s="332"/>
      <c r="J46" s="332"/>
      <c r="K46" s="332"/>
      <c r="L46" s="332"/>
      <c r="M46" s="332"/>
      <c r="N46" s="332"/>
      <c r="O46" s="332"/>
      <c r="P46" s="332"/>
      <c r="Q46" s="332"/>
      <c r="R46" s="332"/>
      <c r="S46" s="332"/>
      <c r="T46" s="332"/>
      <c r="U46" s="332"/>
      <c r="V46" s="332"/>
      <c r="W46" s="332"/>
      <c r="X46" s="332"/>
      <c r="Y46" s="316"/>
      <c r="Z46" s="316"/>
      <c r="AA46" s="316"/>
      <c r="AB46" s="316"/>
      <c r="AC46" s="316"/>
      <c r="AD46" s="316"/>
      <c r="AE46" s="316"/>
      <c r="AF46" s="316"/>
      <c r="AG46" s="316"/>
    </row>
    <row r="47" spans="1:62" ht="19.899999999999999" customHeight="1" x14ac:dyDescent="0.25">
      <c r="A47" s="354"/>
      <c r="B47" s="315"/>
      <c r="C47" s="315"/>
      <c r="D47" s="337"/>
      <c r="E47" s="332"/>
      <c r="F47" s="332"/>
      <c r="G47" s="332"/>
      <c r="H47" s="332"/>
      <c r="I47" s="332"/>
      <c r="J47" s="332"/>
      <c r="K47" s="332"/>
      <c r="L47" s="332"/>
      <c r="M47" s="332"/>
      <c r="N47" s="332"/>
      <c r="O47" s="332"/>
      <c r="P47" s="332"/>
      <c r="Q47" s="332"/>
      <c r="R47" s="332"/>
      <c r="S47" s="332"/>
      <c r="T47" s="332"/>
      <c r="U47" s="332"/>
      <c r="V47" s="332"/>
      <c r="W47" s="332"/>
      <c r="X47" s="332"/>
      <c r="Y47" s="316"/>
      <c r="Z47" s="316"/>
      <c r="AA47" s="316"/>
      <c r="AB47" s="316"/>
      <c r="AC47" s="316"/>
      <c r="AD47" s="316"/>
      <c r="AE47" s="316"/>
      <c r="AF47" s="316"/>
      <c r="AG47" s="316"/>
    </row>
    <row r="48" spans="1:62" ht="19.899999999999999" customHeight="1" x14ac:dyDescent="0.25">
      <c r="A48" s="354"/>
      <c r="B48" s="315"/>
      <c r="C48" s="315"/>
      <c r="D48" s="337"/>
      <c r="E48" s="332"/>
      <c r="F48" s="332"/>
      <c r="G48" s="332"/>
      <c r="H48" s="332"/>
      <c r="I48" s="332"/>
      <c r="J48" s="332"/>
      <c r="K48" s="332"/>
      <c r="L48" s="332"/>
      <c r="M48" s="332"/>
      <c r="N48" s="332"/>
      <c r="O48" s="332"/>
      <c r="P48" s="332"/>
      <c r="Q48" s="332"/>
      <c r="R48" s="332"/>
      <c r="S48" s="332"/>
      <c r="T48" s="332"/>
      <c r="U48" s="332"/>
      <c r="V48" s="332"/>
      <c r="W48" s="332"/>
      <c r="X48" s="332"/>
      <c r="Y48" s="316"/>
      <c r="Z48" s="316"/>
      <c r="AA48" s="316"/>
      <c r="AB48" s="316"/>
      <c r="AC48" s="316"/>
      <c r="AD48" s="316"/>
      <c r="AE48" s="316"/>
      <c r="AF48" s="316"/>
      <c r="AG48" s="316"/>
    </row>
    <row r="49" spans="1:50" ht="19.899999999999999" customHeight="1" x14ac:dyDescent="0.25">
      <c r="A49" s="354"/>
      <c r="B49" s="315"/>
      <c r="C49" s="315"/>
      <c r="D49" s="332"/>
      <c r="E49" s="332"/>
      <c r="F49" s="332"/>
      <c r="G49" s="332"/>
      <c r="H49" s="332"/>
      <c r="I49" s="332"/>
      <c r="J49" s="332"/>
      <c r="K49" s="332"/>
      <c r="L49" s="332"/>
      <c r="M49" s="332"/>
      <c r="N49" s="332"/>
      <c r="O49" s="332"/>
      <c r="P49" s="332"/>
      <c r="Q49" s="332"/>
      <c r="R49" s="332"/>
      <c r="S49" s="332"/>
      <c r="T49" s="332"/>
      <c r="U49" s="332"/>
      <c r="V49" s="332"/>
      <c r="W49" s="332"/>
      <c r="X49" s="332"/>
      <c r="Y49" s="316"/>
      <c r="Z49" s="316"/>
      <c r="AA49" s="316"/>
      <c r="AB49" s="316"/>
      <c r="AC49" s="316"/>
      <c r="AD49" s="316"/>
      <c r="AE49" s="316"/>
      <c r="AF49" s="316"/>
      <c r="AG49" s="316"/>
    </row>
    <row r="50" spans="1:50" ht="19.899999999999999" customHeight="1" x14ac:dyDescent="0.25">
      <c r="A50" s="354"/>
      <c r="B50" s="315"/>
      <c r="C50" s="315"/>
      <c r="D50" s="332"/>
      <c r="E50" s="332"/>
      <c r="F50" s="332"/>
      <c r="G50" s="332"/>
      <c r="H50" s="332"/>
      <c r="I50" s="332"/>
      <c r="J50" s="332"/>
      <c r="K50" s="332"/>
      <c r="L50" s="332"/>
      <c r="M50" s="332"/>
      <c r="N50" s="332"/>
      <c r="O50" s="332"/>
      <c r="P50" s="332"/>
      <c r="Q50" s="332"/>
      <c r="R50" s="332"/>
      <c r="S50" s="332"/>
      <c r="T50" s="332"/>
      <c r="U50" s="332"/>
      <c r="V50" s="332"/>
      <c r="W50" s="332"/>
      <c r="X50" s="332"/>
      <c r="Y50" s="316"/>
      <c r="Z50" s="316"/>
      <c r="AA50" s="316"/>
      <c r="AB50" s="316"/>
      <c r="AC50" s="316"/>
      <c r="AD50" s="316"/>
      <c r="AE50" s="316"/>
      <c r="AF50" s="316"/>
      <c r="AG50" s="316"/>
    </row>
    <row r="51" spans="1:50" ht="19.899999999999999" customHeight="1" x14ac:dyDescent="0.25">
      <c r="A51" s="354"/>
      <c r="B51" s="315"/>
      <c r="C51" s="315"/>
      <c r="D51" s="332"/>
      <c r="E51" s="332"/>
      <c r="F51" s="332"/>
      <c r="G51" s="332"/>
      <c r="H51" s="332"/>
      <c r="I51" s="332"/>
      <c r="J51" s="332"/>
      <c r="K51" s="332"/>
      <c r="L51" s="332"/>
      <c r="M51" s="332"/>
      <c r="N51" s="332"/>
      <c r="O51" s="332"/>
      <c r="P51" s="332"/>
      <c r="Q51" s="332"/>
      <c r="R51" s="332"/>
      <c r="S51" s="332"/>
      <c r="T51" s="332"/>
      <c r="U51" s="332"/>
      <c r="V51" s="332"/>
      <c r="W51" s="332"/>
      <c r="X51" s="332"/>
      <c r="Y51" s="316"/>
      <c r="Z51" s="316"/>
      <c r="AA51" s="316"/>
      <c r="AB51" s="316"/>
      <c r="AC51" s="316"/>
      <c r="AD51" s="316"/>
      <c r="AE51" s="316"/>
      <c r="AF51" s="316"/>
      <c r="AG51" s="316"/>
    </row>
    <row r="52" spans="1:50" ht="19.899999999999999" customHeight="1" x14ac:dyDescent="0.25">
      <c r="A52" s="354"/>
      <c r="B52" s="315"/>
      <c r="C52" s="315"/>
      <c r="D52" s="332"/>
      <c r="E52" s="332"/>
      <c r="F52" s="332"/>
      <c r="G52" s="332"/>
      <c r="H52" s="332"/>
      <c r="I52" s="332"/>
      <c r="J52" s="332"/>
      <c r="K52" s="332"/>
      <c r="L52" s="332"/>
      <c r="M52" s="332"/>
      <c r="N52" s="332"/>
      <c r="O52" s="332"/>
      <c r="P52" s="332"/>
      <c r="Q52" s="332"/>
      <c r="R52" s="332"/>
      <c r="S52" s="332"/>
      <c r="T52" s="332"/>
      <c r="U52" s="332"/>
      <c r="V52" s="332"/>
      <c r="W52" s="332"/>
      <c r="X52" s="332"/>
      <c r="Y52" s="316"/>
      <c r="Z52" s="316"/>
      <c r="AA52" s="316"/>
      <c r="AB52" s="316"/>
      <c r="AC52" s="316"/>
      <c r="AD52" s="316"/>
      <c r="AE52" s="316"/>
      <c r="AF52" s="316"/>
      <c r="AG52" s="316"/>
    </row>
    <row r="53" spans="1:50" ht="19.899999999999999" customHeight="1" x14ac:dyDescent="0.25">
      <c r="A53" s="354"/>
      <c r="B53" s="315"/>
      <c r="C53" s="315"/>
      <c r="D53" s="332"/>
      <c r="E53" s="332"/>
      <c r="F53" s="332"/>
      <c r="G53" s="332"/>
      <c r="H53" s="332"/>
      <c r="I53" s="332"/>
      <c r="J53" s="332"/>
      <c r="K53" s="332"/>
      <c r="L53" s="332"/>
      <c r="M53" s="332"/>
      <c r="N53" s="332"/>
      <c r="O53" s="332"/>
      <c r="P53" s="332"/>
      <c r="Q53" s="332"/>
      <c r="R53" s="332"/>
      <c r="S53" s="332"/>
      <c r="T53" s="332"/>
      <c r="U53" s="332"/>
      <c r="V53" s="332"/>
      <c r="W53" s="332"/>
      <c r="X53" s="332"/>
      <c r="Y53" s="316"/>
      <c r="Z53" s="316"/>
      <c r="AA53" s="316"/>
      <c r="AB53" s="316"/>
      <c r="AC53" s="316"/>
      <c r="AD53" s="316"/>
      <c r="AE53" s="316"/>
      <c r="AF53" s="316"/>
      <c r="AG53" s="316"/>
    </row>
    <row r="54" spans="1:50" ht="19.899999999999999" customHeight="1" x14ac:dyDescent="0.25">
      <c r="A54" s="354"/>
      <c r="B54" s="315"/>
      <c r="C54" s="315"/>
      <c r="D54" s="332"/>
      <c r="E54" s="332"/>
      <c r="F54" s="332"/>
      <c r="G54" s="332"/>
      <c r="H54" s="332"/>
      <c r="I54" s="332"/>
      <c r="J54" s="332"/>
      <c r="K54" s="332"/>
      <c r="L54" s="332"/>
      <c r="M54" s="332"/>
      <c r="N54" s="332"/>
      <c r="O54" s="332"/>
      <c r="P54" s="332"/>
      <c r="Q54" s="332"/>
      <c r="R54" s="332"/>
      <c r="S54" s="332"/>
      <c r="T54" s="332"/>
      <c r="U54" s="332"/>
      <c r="V54" s="332"/>
      <c r="W54" s="332"/>
      <c r="X54" s="332"/>
      <c r="Y54" s="316"/>
      <c r="Z54" s="316"/>
      <c r="AA54" s="316"/>
      <c r="AB54" s="316"/>
      <c r="AC54" s="316"/>
      <c r="AD54" s="316"/>
      <c r="AE54" s="316"/>
      <c r="AF54" s="316"/>
      <c r="AG54" s="316"/>
    </row>
    <row r="55" spans="1:50" ht="19.899999999999999" customHeight="1" x14ac:dyDescent="0.3">
      <c r="A55" s="354"/>
      <c r="B55" s="315"/>
      <c r="C55" s="315"/>
      <c r="D55" s="330"/>
      <c r="E55" s="331"/>
      <c r="F55" s="331"/>
      <c r="G55" s="331"/>
      <c r="H55" s="331"/>
      <c r="I55" s="331"/>
      <c r="J55" s="331"/>
      <c r="K55" s="331"/>
      <c r="L55" s="331"/>
      <c r="M55" s="331"/>
      <c r="N55" s="331"/>
      <c r="O55" s="331"/>
      <c r="P55" s="331"/>
      <c r="Q55" s="331"/>
      <c r="R55" s="331"/>
      <c r="S55" s="331"/>
      <c r="T55" s="331"/>
      <c r="U55" s="331"/>
      <c r="V55" s="331"/>
      <c r="W55" s="331"/>
      <c r="X55" s="331"/>
      <c r="Y55" s="348"/>
      <c r="Z55" s="348"/>
      <c r="AA55" s="348"/>
      <c r="AB55" s="348"/>
      <c r="AC55" s="348"/>
      <c r="AD55" s="348"/>
      <c r="AE55" s="348"/>
      <c r="AF55" s="348"/>
      <c r="AG55" s="348"/>
      <c r="AH55" s="349"/>
      <c r="AI55" s="349"/>
      <c r="AJ55" s="349"/>
      <c r="AK55" s="349"/>
      <c r="AL55" s="349"/>
      <c r="AM55" s="349"/>
      <c r="AN55" s="349"/>
      <c r="AO55" s="349"/>
      <c r="AP55" s="349"/>
      <c r="AQ55" s="349"/>
      <c r="AR55" s="349"/>
      <c r="AS55" s="349"/>
      <c r="AT55" s="349"/>
      <c r="AU55" s="349"/>
      <c r="AV55" s="349"/>
      <c r="AW55" s="349"/>
      <c r="AX55" s="349"/>
    </row>
    <row r="56" spans="1:50" ht="19.899999999999999" customHeight="1" x14ac:dyDescent="0.25">
      <c r="A56" s="354"/>
      <c r="B56" s="315"/>
      <c r="C56" s="315"/>
      <c r="D56" s="332"/>
      <c r="E56" s="332"/>
      <c r="F56" s="332"/>
      <c r="G56" s="332"/>
      <c r="H56" s="332"/>
      <c r="I56" s="332"/>
      <c r="J56" s="332"/>
      <c r="K56" s="332"/>
      <c r="L56" s="332"/>
      <c r="M56" s="332"/>
      <c r="N56" s="332"/>
      <c r="O56" s="332"/>
      <c r="P56" s="332"/>
      <c r="Q56" s="332"/>
      <c r="R56" s="332"/>
      <c r="S56" s="332"/>
      <c r="T56" s="332"/>
      <c r="U56" s="332"/>
      <c r="V56" s="332"/>
      <c r="W56" s="332"/>
      <c r="X56" s="332"/>
      <c r="Y56" s="316"/>
      <c r="Z56" s="316"/>
      <c r="AA56" s="316"/>
      <c r="AB56" s="316"/>
      <c r="AC56" s="316"/>
      <c r="AD56" s="316"/>
      <c r="AE56" s="316"/>
      <c r="AF56" s="316"/>
      <c r="AG56" s="316"/>
    </row>
    <row r="57" spans="1:50" ht="19.899999999999999" customHeight="1" x14ac:dyDescent="0.25">
      <c r="A57" s="354"/>
      <c r="B57" s="315"/>
      <c r="C57" s="315"/>
      <c r="D57" s="350"/>
      <c r="E57" s="332"/>
      <c r="F57" s="332"/>
      <c r="G57" s="332"/>
      <c r="H57" s="332"/>
      <c r="I57" s="332"/>
      <c r="L57" s="332"/>
      <c r="M57" s="332"/>
      <c r="N57" s="332"/>
      <c r="O57" s="332"/>
      <c r="P57" s="332"/>
      <c r="Q57" s="332"/>
      <c r="R57" s="332"/>
      <c r="S57" s="332"/>
      <c r="T57" s="332"/>
      <c r="U57" s="332"/>
      <c r="V57" s="332"/>
      <c r="W57" s="332"/>
      <c r="X57" s="332"/>
      <c r="Y57" s="316"/>
      <c r="Z57" s="316"/>
      <c r="AA57" s="316"/>
      <c r="AB57" s="316"/>
      <c r="AC57" s="316"/>
      <c r="AD57" s="316"/>
      <c r="AE57" s="316"/>
      <c r="AF57" s="316"/>
      <c r="AG57" s="316"/>
    </row>
    <row r="58" spans="1:50" ht="19.899999999999999" customHeight="1" x14ac:dyDescent="0.25">
      <c r="A58" s="354"/>
      <c r="B58" s="315"/>
      <c r="C58" s="315"/>
      <c r="G58" s="332"/>
      <c r="H58" s="332"/>
      <c r="I58" s="332"/>
      <c r="L58" s="332"/>
      <c r="M58" s="332"/>
      <c r="N58" s="332"/>
      <c r="O58" s="332"/>
      <c r="P58" s="332"/>
      <c r="Q58" s="332"/>
      <c r="R58" s="332"/>
      <c r="S58" s="332"/>
      <c r="T58" s="332"/>
      <c r="U58" s="332"/>
      <c r="V58" s="332"/>
      <c r="W58" s="332"/>
      <c r="X58" s="332"/>
      <c r="Y58" s="316"/>
      <c r="Z58" s="316"/>
      <c r="AA58" s="316"/>
      <c r="AB58" s="316"/>
      <c r="AC58" s="316"/>
      <c r="AD58" s="316"/>
      <c r="AE58" s="316"/>
      <c r="AF58" s="316"/>
      <c r="AG58" s="316"/>
    </row>
    <row r="59" spans="1:50" ht="19.899999999999999" customHeight="1" x14ac:dyDescent="0.25">
      <c r="A59" s="354"/>
      <c r="B59" s="315"/>
      <c r="C59" s="315"/>
      <c r="G59" s="332"/>
      <c r="H59" s="332"/>
      <c r="I59" s="332"/>
      <c r="L59" s="332"/>
      <c r="M59" s="332"/>
      <c r="N59" s="332"/>
      <c r="O59" s="332"/>
      <c r="P59" s="332"/>
      <c r="Q59" s="332"/>
      <c r="R59" s="332"/>
      <c r="S59" s="332"/>
      <c r="T59" s="332"/>
      <c r="U59" s="332"/>
      <c r="V59" s="332"/>
      <c r="W59" s="332"/>
      <c r="X59" s="332"/>
      <c r="Y59" s="316"/>
      <c r="Z59" s="316"/>
      <c r="AA59" s="316"/>
      <c r="AB59" s="316"/>
      <c r="AC59" s="316"/>
      <c r="AD59" s="316"/>
      <c r="AE59" s="316"/>
      <c r="AF59" s="316"/>
      <c r="AG59" s="316"/>
    </row>
    <row r="60" spans="1:50" ht="19.899999999999999" customHeight="1" x14ac:dyDescent="0.25">
      <c r="A60" s="354"/>
      <c r="B60" s="315"/>
      <c r="C60" s="315"/>
      <c r="G60" s="332"/>
      <c r="H60" s="332"/>
      <c r="I60" s="332"/>
      <c r="L60" s="332"/>
      <c r="M60" s="332"/>
      <c r="N60" s="332"/>
      <c r="O60" s="332"/>
      <c r="P60" s="332"/>
      <c r="Q60" s="332"/>
      <c r="R60" s="332"/>
      <c r="S60" s="332"/>
      <c r="T60" s="332"/>
      <c r="U60" s="332"/>
      <c r="V60" s="332"/>
      <c r="W60" s="332"/>
      <c r="X60" s="332"/>
      <c r="Y60" s="316"/>
      <c r="Z60" s="316"/>
      <c r="AA60" s="316"/>
      <c r="AB60" s="316"/>
      <c r="AC60" s="316"/>
      <c r="AD60" s="316"/>
      <c r="AE60" s="316"/>
      <c r="AF60" s="316"/>
      <c r="AG60" s="316"/>
    </row>
    <row r="61" spans="1:50" ht="19.899999999999999" customHeight="1" x14ac:dyDescent="0.25">
      <c r="A61" s="354"/>
      <c r="B61" s="315"/>
      <c r="C61" s="315"/>
      <c r="G61" s="332"/>
      <c r="H61" s="332"/>
      <c r="I61" s="332"/>
      <c r="L61" s="332"/>
      <c r="M61" s="332"/>
      <c r="N61" s="332"/>
      <c r="O61" s="332"/>
      <c r="P61" s="332"/>
      <c r="Q61" s="332"/>
      <c r="R61" s="332"/>
      <c r="S61" s="332"/>
      <c r="T61" s="332"/>
      <c r="U61" s="332"/>
      <c r="V61" s="332"/>
      <c r="W61" s="332"/>
      <c r="X61" s="332"/>
      <c r="Y61" s="316"/>
      <c r="Z61" s="316"/>
      <c r="AA61" s="316"/>
      <c r="AB61" s="316"/>
      <c r="AC61" s="316"/>
      <c r="AD61" s="316"/>
      <c r="AE61" s="316"/>
      <c r="AF61" s="316"/>
      <c r="AG61" s="316"/>
    </row>
    <row r="62" spans="1:50" ht="19.899999999999999" customHeight="1" x14ac:dyDescent="0.25">
      <c r="A62" s="354"/>
      <c r="B62" s="315"/>
      <c r="C62" s="315"/>
      <c r="G62" s="332"/>
      <c r="H62" s="332"/>
      <c r="I62" s="332"/>
      <c r="L62" s="332"/>
      <c r="M62" s="332"/>
      <c r="N62" s="332"/>
      <c r="O62" s="332"/>
      <c r="P62" s="332"/>
      <c r="Q62" s="332"/>
      <c r="R62" s="332"/>
      <c r="S62" s="332"/>
      <c r="T62" s="332"/>
      <c r="U62" s="332"/>
      <c r="V62" s="332"/>
      <c r="W62" s="332"/>
      <c r="X62" s="332"/>
      <c r="Y62" s="316"/>
      <c r="Z62" s="316"/>
      <c r="AA62" s="316"/>
      <c r="AB62" s="316"/>
      <c r="AC62" s="316"/>
      <c r="AD62" s="316"/>
      <c r="AE62" s="316"/>
      <c r="AF62" s="316"/>
      <c r="AG62" s="316"/>
    </row>
    <row r="63" spans="1:50" ht="19.899999999999999" customHeight="1" x14ac:dyDescent="0.25">
      <c r="A63" s="354"/>
      <c r="B63" s="315"/>
      <c r="C63" s="315"/>
      <c r="G63" s="332"/>
      <c r="H63" s="332"/>
      <c r="I63" s="332"/>
      <c r="L63" s="332"/>
      <c r="M63" s="332"/>
      <c r="N63" s="332"/>
      <c r="O63" s="332"/>
      <c r="P63" s="332"/>
      <c r="Q63" s="332"/>
      <c r="R63" s="332"/>
      <c r="S63" s="332"/>
      <c r="T63" s="332"/>
      <c r="U63" s="332"/>
      <c r="V63" s="332"/>
      <c r="W63" s="332"/>
      <c r="X63" s="332"/>
      <c r="Y63" s="316"/>
      <c r="Z63" s="316"/>
      <c r="AA63" s="316"/>
      <c r="AB63" s="316"/>
      <c r="AC63" s="316"/>
      <c r="AD63" s="316"/>
      <c r="AE63" s="316"/>
      <c r="AF63" s="316"/>
      <c r="AG63" s="316"/>
    </row>
    <row r="64" spans="1:50" ht="19.899999999999999" customHeight="1" x14ac:dyDescent="0.25">
      <c r="A64" s="354"/>
      <c r="B64" s="315"/>
      <c r="C64" s="315"/>
      <c r="G64" s="332"/>
      <c r="H64" s="332"/>
      <c r="I64" s="332"/>
      <c r="J64" s="332"/>
      <c r="K64" s="332"/>
      <c r="L64" s="332"/>
      <c r="M64" s="332"/>
      <c r="N64" s="332"/>
      <c r="O64" s="332"/>
      <c r="P64" s="332"/>
      <c r="Q64" s="332"/>
      <c r="R64" s="332"/>
      <c r="S64" s="332"/>
      <c r="T64" s="332"/>
      <c r="U64" s="332"/>
      <c r="V64" s="332"/>
      <c r="W64" s="332"/>
      <c r="X64" s="332"/>
      <c r="Y64" s="316"/>
      <c r="Z64" s="316"/>
      <c r="AA64" s="316"/>
      <c r="AB64" s="316"/>
      <c r="AC64" s="316"/>
      <c r="AD64" s="316"/>
      <c r="AE64" s="316"/>
      <c r="AF64" s="316"/>
      <c r="AG64" s="316"/>
    </row>
    <row r="65" spans="1:39" ht="19.899999999999999" customHeight="1" x14ac:dyDescent="0.25">
      <c r="A65" s="354"/>
      <c r="B65" s="315"/>
      <c r="C65" s="315"/>
      <c r="D65" s="332"/>
      <c r="E65" s="332"/>
      <c r="F65" s="332"/>
      <c r="G65" s="332"/>
      <c r="H65" s="332"/>
      <c r="I65" s="332"/>
      <c r="J65" s="332"/>
      <c r="K65" s="332"/>
      <c r="L65" s="332"/>
      <c r="M65" s="332"/>
      <c r="N65" s="332"/>
      <c r="O65" s="332"/>
      <c r="P65" s="332"/>
      <c r="Q65" s="332"/>
      <c r="R65" s="332"/>
      <c r="S65" s="332"/>
      <c r="T65" s="332"/>
      <c r="U65" s="332"/>
      <c r="V65" s="332"/>
      <c r="W65" s="332"/>
      <c r="X65" s="332"/>
      <c r="Y65" s="316"/>
      <c r="Z65" s="316"/>
      <c r="AA65" s="316"/>
      <c r="AB65" s="316"/>
      <c r="AC65" s="316"/>
      <c r="AD65" s="316"/>
      <c r="AE65" s="316"/>
      <c r="AF65" s="316"/>
      <c r="AG65" s="316"/>
    </row>
    <row r="66" spans="1:39" ht="19.899999999999999" customHeight="1" x14ac:dyDescent="0.25">
      <c r="A66" s="354"/>
      <c r="B66" s="315"/>
      <c r="C66" s="315"/>
      <c r="D66" s="332"/>
      <c r="E66" s="332"/>
      <c r="F66" s="332"/>
      <c r="G66" s="332"/>
      <c r="H66" s="332"/>
      <c r="I66" s="332"/>
      <c r="J66" s="332"/>
      <c r="K66" s="332"/>
      <c r="L66" s="332"/>
      <c r="M66" s="332"/>
      <c r="N66" s="332"/>
      <c r="O66" s="332"/>
      <c r="S66" s="332"/>
      <c r="T66" s="332"/>
      <c r="U66" s="332"/>
      <c r="V66" s="332"/>
      <c r="W66" s="332"/>
      <c r="X66" s="332"/>
      <c r="Y66" s="316"/>
      <c r="Z66" s="316"/>
      <c r="AA66" s="316"/>
      <c r="AB66" s="316"/>
      <c r="AC66" s="316"/>
      <c r="AD66" s="316"/>
      <c r="AE66" s="316"/>
      <c r="AF66" s="316"/>
      <c r="AG66" s="316"/>
    </row>
    <row r="67" spans="1:39" ht="19.899999999999999" customHeight="1" x14ac:dyDescent="0.25">
      <c r="A67" s="354"/>
      <c r="B67" s="315"/>
      <c r="C67" s="315"/>
      <c r="D67" s="332"/>
      <c r="E67" s="332"/>
      <c r="F67" s="332"/>
      <c r="G67" s="332"/>
      <c r="H67" s="332"/>
      <c r="I67" s="332"/>
      <c r="J67" s="332"/>
      <c r="K67" s="332"/>
      <c r="L67" s="332"/>
      <c r="M67" s="332"/>
      <c r="N67" s="332"/>
      <c r="O67" s="332"/>
      <c r="S67" s="332"/>
      <c r="T67" s="332"/>
      <c r="U67" s="332"/>
      <c r="V67" s="332"/>
      <c r="W67" s="332"/>
      <c r="X67" s="332"/>
      <c r="Y67" s="316"/>
      <c r="Z67" s="316"/>
      <c r="AA67" s="316"/>
      <c r="AB67" s="316"/>
      <c r="AC67" s="316"/>
      <c r="AD67" s="316"/>
      <c r="AE67" s="316"/>
      <c r="AF67" s="316"/>
      <c r="AG67" s="316"/>
    </row>
    <row r="68" spans="1:39" ht="19.899999999999999" customHeight="1" x14ac:dyDescent="0.25">
      <c r="A68" s="354"/>
      <c r="B68" s="315"/>
      <c r="C68" s="315"/>
      <c r="D68" s="332"/>
      <c r="E68" s="332"/>
      <c r="F68" s="332"/>
      <c r="G68" s="332"/>
      <c r="H68" s="332"/>
      <c r="I68" s="332"/>
      <c r="J68" s="332"/>
      <c r="K68" s="332"/>
      <c r="L68" s="332"/>
      <c r="M68" s="332"/>
      <c r="N68" s="332"/>
      <c r="O68" s="332"/>
      <c r="S68" s="332"/>
      <c r="T68" s="332"/>
      <c r="U68" s="332"/>
      <c r="V68" s="332"/>
      <c r="W68" s="332"/>
      <c r="X68" s="332"/>
      <c r="Y68" s="316"/>
      <c r="Z68" s="316"/>
      <c r="AA68" s="316"/>
      <c r="AB68" s="316"/>
      <c r="AC68" s="316"/>
      <c r="AD68" s="316"/>
      <c r="AE68" s="316"/>
      <c r="AF68" s="316"/>
      <c r="AG68" s="316"/>
    </row>
    <row r="69" spans="1:39" ht="19.899999999999999" customHeight="1" x14ac:dyDescent="0.25">
      <c r="A69" s="354"/>
      <c r="B69" s="315"/>
      <c r="C69" s="315"/>
      <c r="D69" s="332"/>
      <c r="E69" s="351"/>
      <c r="F69" s="352"/>
      <c r="G69" s="352"/>
      <c r="H69" s="332"/>
      <c r="I69" s="332"/>
      <c r="J69" s="332"/>
      <c r="K69" s="332"/>
      <c r="L69" s="332"/>
      <c r="M69" s="332"/>
      <c r="N69" s="332"/>
      <c r="O69" s="332"/>
      <c r="S69" s="332"/>
      <c r="T69" s="332"/>
      <c r="U69" s="332"/>
      <c r="V69" s="332"/>
      <c r="W69" s="332"/>
      <c r="X69" s="332"/>
      <c r="Y69" s="316"/>
      <c r="Z69" s="316"/>
      <c r="AA69" s="316"/>
      <c r="AB69" s="316"/>
      <c r="AC69" s="316"/>
      <c r="AD69" s="316"/>
      <c r="AE69" s="316"/>
      <c r="AF69" s="316"/>
      <c r="AG69" s="316"/>
    </row>
    <row r="70" spans="1:39" ht="19.899999999999999" customHeight="1" x14ac:dyDescent="0.25">
      <c r="A70" s="354"/>
      <c r="B70" s="315"/>
      <c r="C70" s="447"/>
      <c r="D70" s="445"/>
      <c r="E70" s="448"/>
      <c r="F70" s="449"/>
      <c r="G70" s="449"/>
      <c r="H70" s="450"/>
      <c r="I70" s="445"/>
      <c r="J70" s="445"/>
      <c r="K70" s="445"/>
      <c r="L70" s="445"/>
      <c r="M70" s="445"/>
      <c r="N70" s="445"/>
      <c r="O70" s="445"/>
      <c r="P70" s="445"/>
      <c r="Q70" s="445"/>
      <c r="R70" s="445"/>
      <c r="S70" s="445"/>
      <c r="T70" s="332"/>
      <c r="U70" s="332"/>
      <c r="V70" s="332"/>
      <c r="W70" s="332"/>
      <c r="X70" s="332"/>
      <c r="Y70" s="316"/>
      <c r="Z70" s="316"/>
      <c r="AA70" s="316"/>
      <c r="AB70" s="316"/>
      <c r="AC70" s="316"/>
      <c r="AD70" s="316"/>
      <c r="AE70" s="316"/>
      <c r="AF70" s="316"/>
      <c r="AG70" s="316"/>
    </row>
    <row r="71" spans="1:39" ht="19.899999999999999" customHeight="1" x14ac:dyDescent="0.25">
      <c r="A71" s="354"/>
      <c r="B71" s="315"/>
      <c r="C71" s="447"/>
      <c r="D71" s="445"/>
      <c r="E71" s="448"/>
      <c r="F71" s="449"/>
      <c r="G71" s="449"/>
      <c r="H71" s="450"/>
      <c r="I71" s="445"/>
      <c r="J71" s="445"/>
      <c r="K71" s="445"/>
      <c r="L71" s="445"/>
      <c r="M71" s="445"/>
      <c r="N71" s="445"/>
      <c r="O71" s="445"/>
      <c r="P71" s="445"/>
      <c r="Q71" s="445"/>
      <c r="R71" s="445"/>
      <c r="S71" s="445"/>
      <c r="T71" s="332"/>
      <c r="U71" s="332"/>
      <c r="V71" s="332"/>
      <c r="W71" s="332"/>
      <c r="X71" s="332"/>
      <c r="Y71" s="316"/>
      <c r="Z71" s="316"/>
      <c r="AA71" s="316"/>
      <c r="AB71" s="316"/>
      <c r="AC71" s="316"/>
      <c r="AD71" s="316"/>
      <c r="AE71" s="316"/>
      <c r="AF71" s="316"/>
      <c r="AG71" s="316"/>
    </row>
    <row r="72" spans="1:39" ht="19.899999999999999" customHeight="1" thickBot="1" x14ac:dyDescent="0.3">
      <c r="A72" s="354"/>
      <c r="B72" s="315"/>
      <c r="C72" s="447"/>
      <c r="D72" s="445"/>
      <c r="E72" s="448"/>
      <c r="F72" s="449"/>
      <c r="G72" s="449"/>
      <c r="H72" s="450"/>
      <c r="I72" s="445"/>
      <c r="J72" s="445"/>
      <c r="K72" s="445"/>
      <c r="L72" s="445"/>
      <c r="M72" s="445"/>
      <c r="N72" s="445"/>
      <c r="O72" s="445"/>
      <c r="P72" s="445"/>
      <c r="Q72" s="445"/>
      <c r="R72" s="445"/>
      <c r="S72" s="445"/>
      <c r="T72" s="332"/>
      <c r="U72" s="332"/>
      <c r="V72" s="332"/>
      <c r="W72" s="332"/>
      <c r="X72" s="332"/>
      <c r="Y72" s="316"/>
      <c r="Z72" s="316"/>
      <c r="AA72" s="316"/>
      <c r="AB72" s="316"/>
      <c r="AC72" s="316"/>
      <c r="AD72" s="316"/>
      <c r="AE72" s="316"/>
      <c r="AF72" s="316"/>
      <c r="AG72" s="316"/>
    </row>
    <row r="73" spans="1:39" ht="27.75" customHeight="1" thickTop="1" thickBot="1" x14ac:dyDescent="0.3">
      <c r="A73" s="354"/>
      <c r="B73" s="315"/>
      <c r="C73" s="447"/>
      <c r="D73" s="445"/>
      <c r="E73" s="448"/>
      <c r="F73" s="449"/>
      <c r="G73" s="444" t="s">
        <v>315</v>
      </c>
      <c r="H73" s="384"/>
      <c r="I73" s="385"/>
      <c r="J73" s="445"/>
      <c r="K73" s="429" t="s">
        <v>311</v>
      </c>
      <c r="L73" s="430"/>
      <c r="M73" s="445"/>
      <c r="N73" s="445"/>
      <c r="O73" s="445"/>
      <c r="P73" s="445"/>
      <c r="Q73" s="445"/>
      <c r="R73" s="445"/>
      <c r="S73" s="445"/>
      <c r="T73" s="332"/>
      <c r="U73" s="332"/>
      <c r="V73" s="332"/>
      <c r="W73" s="332"/>
      <c r="X73" s="332"/>
      <c r="Y73" s="316"/>
      <c r="Z73" s="316"/>
      <c r="AA73" s="316"/>
      <c r="AB73" s="316"/>
      <c r="AC73" s="316"/>
      <c r="AD73" s="316"/>
      <c r="AE73" s="316"/>
      <c r="AF73" s="316"/>
      <c r="AG73" s="316"/>
    </row>
    <row r="74" spans="1:39" ht="19.899999999999999" customHeight="1" thickBot="1" x14ac:dyDescent="0.3">
      <c r="A74" s="354"/>
      <c r="B74" s="315"/>
      <c r="C74" s="447"/>
      <c r="D74" s="445"/>
      <c r="E74" s="448"/>
      <c r="F74" s="449"/>
      <c r="G74" s="423" t="s">
        <v>279</v>
      </c>
      <c r="H74" s="424" t="s">
        <v>280</v>
      </c>
      <c r="I74" s="425" t="s">
        <v>281</v>
      </c>
      <c r="J74" s="445"/>
      <c r="K74" s="431">
        <f>Auswertung_Zeit!$D$20</f>
        <v>29</v>
      </c>
      <c r="L74" s="432" t="s">
        <v>47</v>
      </c>
      <c r="M74" s="445"/>
      <c r="N74" s="445"/>
      <c r="O74" s="445"/>
      <c r="P74" s="445"/>
      <c r="Q74" s="445"/>
      <c r="R74" s="445"/>
      <c r="S74" s="445"/>
      <c r="T74" s="332"/>
      <c r="U74" s="332"/>
      <c r="V74" s="332"/>
      <c r="W74" s="332"/>
      <c r="X74" s="332"/>
      <c r="Y74" s="316"/>
      <c r="Z74" s="316"/>
      <c r="AA74" s="316"/>
      <c r="AB74" s="316"/>
      <c r="AC74" s="316"/>
      <c r="AD74" s="316"/>
      <c r="AE74" s="316"/>
      <c r="AF74" s="316"/>
      <c r="AG74" s="316"/>
    </row>
    <row r="75" spans="1:39" ht="19.899999999999999" customHeight="1" thickBot="1" x14ac:dyDescent="0.3">
      <c r="A75" s="354"/>
      <c r="B75" s="315"/>
      <c r="C75" s="447"/>
      <c r="D75" s="445"/>
      <c r="E75" s="445"/>
      <c r="F75" s="445"/>
      <c r="G75" s="426" t="str">
        <f ca="1">Auswertung_Zeit!$Z$22</f>
        <v>lorem ipsum 4</v>
      </c>
      <c r="H75" s="427">
        <f ca="1">Auswertung_Zeit!$AA$22</f>
        <v>45838.005100000002</v>
      </c>
      <c r="I75" s="428" t="str">
        <f ca="1">Auswertung_Zeit!$AB$22</f>
        <v/>
      </c>
      <c r="J75" s="445"/>
      <c r="K75" s="433">
        <f ca="1">Auswertung_Zeit!$J$20</f>
        <v>12</v>
      </c>
      <c r="L75" s="434" t="s">
        <v>20</v>
      </c>
      <c r="M75" s="445"/>
      <c r="N75" s="445"/>
      <c r="O75" s="445"/>
      <c r="P75" s="445"/>
      <c r="Q75" s="445"/>
      <c r="R75" s="445"/>
      <c r="S75" s="445"/>
      <c r="T75" s="332"/>
      <c r="U75" s="332"/>
      <c r="V75" s="332"/>
      <c r="W75" s="332"/>
      <c r="X75" s="332"/>
      <c r="Y75" s="316"/>
      <c r="Z75" s="316"/>
      <c r="AA75" s="316"/>
      <c r="AB75" s="316"/>
      <c r="AC75" s="316"/>
      <c r="AD75" s="316"/>
      <c r="AE75" s="316"/>
      <c r="AF75" s="316"/>
      <c r="AG75" s="316"/>
    </row>
    <row r="76" spans="1:39" ht="19.899999999999999" customHeight="1" thickBot="1" x14ac:dyDescent="0.3">
      <c r="A76" s="354"/>
      <c r="B76" s="315"/>
      <c r="C76" s="447"/>
      <c r="D76" s="445"/>
      <c r="E76" s="445"/>
      <c r="F76" s="445"/>
      <c r="G76" s="426" t="str">
        <f ca="1">Auswertung_Zeit!$Z$23</f>
        <v>lorem ipsum 3</v>
      </c>
      <c r="H76" s="427">
        <f ca="1">Auswertung_Zeit!$AA$23</f>
        <v>45838.004999999997</v>
      </c>
      <c r="I76" s="428" t="str">
        <f ca="1">Auswertung_Zeit!$AB$23</f>
        <v/>
      </c>
      <c r="J76" s="445"/>
      <c r="K76" s="435">
        <f ca="1">K74-K75</f>
        <v>17</v>
      </c>
      <c r="L76" s="436" t="s">
        <v>21</v>
      </c>
      <c r="M76" s="445"/>
      <c r="N76" s="445"/>
      <c r="O76" s="445"/>
      <c r="P76" s="445"/>
      <c r="Q76" s="445"/>
      <c r="R76" s="445"/>
      <c r="S76" s="445"/>
      <c r="T76" s="332"/>
      <c r="U76" s="332"/>
      <c r="V76" s="332"/>
      <c r="W76" s="332"/>
      <c r="X76" s="332"/>
      <c r="Y76" s="316"/>
      <c r="Z76" s="316"/>
      <c r="AA76" s="316"/>
      <c r="AB76" s="316"/>
      <c r="AC76" s="316"/>
      <c r="AD76" s="316"/>
      <c r="AE76" s="316"/>
      <c r="AF76" s="316"/>
      <c r="AG76" s="316"/>
    </row>
    <row r="77" spans="1:39" ht="19.899999999999999" customHeight="1" thickBot="1" x14ac:dyDescent="0.3">
      <c r="A77" s="354"/>
      <c r="B77" s="315"/>
      <c r="C77" s="447"/>
      <c r="D77" s="445"/>
      <c r="E77" s="445"/>
      <c r="F77" s="445"/>
      <c r="G77" s="426" t="str">
        <f ca="1">Auswertung_Zeit!$Z$24</f>
        <v>lorem ipsum 2</v>
      </c>
      <c r="H77" s="427">
        <f ca="1">Auswertung_Zeit!$AA$24</f>
        <v>45838.0049</v>
      </c>
      <c r="I77" s="428" t="str">
        <f ca="1">Auswertung_Zeit!$AB$24</f>
        <v/>
      </c>
      <c r="J77" s="451"/>
      <c r="K77" s="437"/>
      <c r="L77" s="438"/>
      <c r="M77" s="445"/>
      <c r="N77" s="445"/>
      <c r="O77" s="445"/>
      <c r="P77" s="445"/>
      <c r="Q77" s="445"/>
      <c r="R77" s="445"/>
      <c r="S77" s="445"/>
      <c r="T77" s="332"/>
      <c r="U77" s="332"/>
      <c r="V77" s="332"/>
      <c r="W77" s="332"/>
      <c r="X77" s="332"/>
      <c r="Y77" s="316"/>
      <c r="Z77" s="316"/>
      <c r="AA77" s="316"/>
      <c r="AB77" s="316"/>
      <c r="AC77" s="316"/>
      <c r="AD77" s="316"/>
      <c r="AE77" s="316"/>
      <c r="AF77" s="316"/>
      <c r="AG77" s="316"/>
    </row>
    <row r="78" spans="1:39" ht="19.899999999999999" customHeight="1" thickBot="1" x14ac:dyDescent="0.3">
      <c r="A78" s="354"/>
      <c r="B78" s="315"/>
      <c r="C78" s="447"/>
      <c r="D78" s="446"/>
      <c r="E78" s="446"/>
      <c r="F78" s="446"/>
      <c r="G78" s="426" t="str">
        <f ca="1">Auswertung_Zeit!$Z$25</f>
        <v>lorem ipsum 1</v>
      </c>
      <c r="H78" s="427">
        <f ca="1">Auswertung_Zeit!$AA$25</f>
        <v>45838.004800000002</v>
      </c>
      <c r="I78" s="428" t="str">
        <f ca="1">Auswertung_Zeit!$AB$25</f>
        <v/>
      </c>
      <c r="J78" s="451"/>
      <c r="K78" s="435">
        <f>'4.RACI'!$Z$42</f>
        <v>14</v>
      </c>
      <c r="L78" s="432" t="s">
        <v>22</v>
      </c>
      <c r="M78" s="446"/>
      <c r="N78" s="446"/>
      <c r="O78" s="446"/>
      <c r="P78" s="446"/>
      <c r="Q78" s="446"/>
      <c r="R78" s="446"/>
      <c r="S78" s="446"/>
      <c r="T78" s="316"/>
      <c r="U78" s="316"/>
      <c r="V78" s="316"/>
      <c r="W78" s="316"/>
      <c r="X78" s="316"/>
      <c r="Y78" s="316"/>
      <c r="Z78" s="316"/>
      <c r="AA78" s="316"/>
      <c r="AB78" s="316"/>
      <c r="AC78" s="316"/>
      <c r="AD78" s="316"/>
      <c r="AE78" s="316"/>
      <c r="AF78" s="316"/>
      <c r="AG78" s="316"/>
      <c r="AH78" s="316"/>
      <c r="AI78" s="316"/>
      <c r="AJ78" s="316"/>
      <c r="AK78" s="316"/>
      <c r="AL78" s="316"/>
      <c r="AM78" s="316"/>
    </row>
    <row r="79" spans="1:39" ht="19.899999999999999" customHeight="1" thickBot="1" x14ac:dyDescent="0.3">
      <c r="A79" s="354"/>
      <c r="B79" s="315"/>
      <c r="C79" s="447"/>
      <c r="D79" s="446"/>
      <c r="E79" s="446"/>
      <c r="F79" s="446"/>
      <c r="G79" s="426" t="str">
        <f ca="1">Auswertung_Zeit!$Z$26</f>
        <v>blabla</v>
      </c>
      <c r="H79" s="427">
        <f ca="1">Auswertung_Zeit!$AA$26</f>
        <v>45838.004699999998</v>
      </c>
      <c r="I79" s="428" t="str">
        <f ca="1">Auswertung_Zeit!$AB$26</f>
        <v/>
      </c>
      <c r="J79" s="451"/>
      <c r="K79" s="439">
        <f>K74-K78</f>
        <v>15</v>
      </c>
      <c r="L79" s="432" t="s">
        <v>23</v>
      </c>
      <c r="M79" s="446"/>
      <c r="N79" s="446"/>
      <c r="O79" s="446"/>
      <c r="P79" s="446"/>
      <c r="Q79" s="446"/>
      <c r="R79" s="446"/>
      <c r="S79" s="446"/>
      <c r="T79" s="316"/>
      <c r="U79" s="316"/>
      <c r="V79" s="316"/>
      <c r="W79" s="316"/>
      <c r="X79" s="316"/>
      <c r="Y79" s="316"/>
      <c r="Z79" s="316"/>
      <c r="AA79" s="316"/>
      <c r="AB79" s="316"/>
      <c r="AC79" s="316"/>
      <c r="AD79" s="316"/>
      <c r="AE79" s="316"/>
      <c r="AF79" s="316"/>
      <c r="AG79" s="316"/>
      <c r="AH79" s="316"/>
      <c r="AI79" s="316"/>
      <c r="AJ79" s="316"/>
      <c r="AK79" s="316"/>
      <c r="AL79" s="316"/>
      <c r="AM79" s="316"/>
    </row>
    <row r="80" spans="1:39" ht="19.899999999999999" customHeight="1" thickBot="1" x14ac:dyDescent="0.3">
      <c r="A80" s="354"/>
      <c r="B80" s="315"/>
      <c r="C80" s="447"/>
      <c r="D80" s="446"/>
      <c r="E80" s="446"/>
      <c r="F80" s="446"/>
      <c r="G80" s="426" t="str">
        <f ca="1">Auswertung_Zeit!$Z$27</f>
        <v xml:space="preserve"> bla</v>
      </c>
      <c r="H80" s="427">
        <f ca="1">Auswertung_Zeit!$AA$27</f>
        <v>45838.0046</v>
      </c>
      <c r="I80" s="428" t="str">
        <f ca="1">Auswertung_Zeit!$AB$27</f>
        <v/>
      </c>
      <c r="J80" s="451"/>
      <c r="K80" s="440"/>
      <c r="L80" s="441"/>
      <c r="M80" s="446"/>
      <c r="N80" s="446"/>
      <c r="O80" s="446"/>
      <c r="P80" s="446"/>
      <c r="Q80" s="446"/>
      <c r="R80" s="446"/>
      <c r="S80" s="446"/>
      <c r="T80" s="316"/>
      <c r="U80" s="316"/>
      <c r="V80" s="316"/>
      <c r="W80" s="316"/>
      <c r="X80" s="316"/>
      <c r="Y80" s="316"/>
      <c r="Z80" s="316"/>
      <c r="AA80" s="316"/>
      <c r="AB80" s="316"/>
      <c r="AC80" s="316"/>
      <c r="AD80" s="316"/>
      <c r="AE80" s="316"/>
      <c r="AF80" s="316"/>
      <c r="AG80" s="316"/>
      <c r="AH80" s="316"/>
      <c r="AI80" s="316"/>
      <c r="AJ80" s="316"/>
      <c r="AK80" s="316"/>
      <c r="AL80" s="316"/>
      <c r="AM80" s="316"/>
    </row>
    <row r="81" spans="1:39" ht="19.899999999999999" customHeight="1" thickBot="1" x14ac:dyDescent="0.3">
      <c r="A81" s="354"/>
      <c r="B81" s="315"/>
      <c r="C81" s="447"/>
      <c r="D81" s="446"/>
      <c r="E81" s="446"/>
      <c r="F81" s="446"/>
      <c r="G81" s="426" t="str">
        <f ca="1">Auswertung_Zeit!$Z$28</f>
        <v>lorem ipsum dadu</v>
      </c>
      <c r="H81" s="427">
        <f ca="1">Auswertung_Zeit!$AA$28</f>
        <v>45838.004500000003</v>
      </c>
      <c r="I81" s="428" t="str">
        <f ca="1">Auswertung_Zeit!$AB$28</f>
        <v/>
      </c>
      <c r="J81" s="451"/>
      <c r="K81" s="442">
        <f>Aus_Kosten!$O$39</f>
        <v>5</v>
      </c>
      <c r="L81" s="443" t="s">
        <v>24</v>
      </c>
      <c r="M81" s="446"/>
      <c r="N81" s="446"/>
      <c r="O81" s="446"/>
      <c r="P81" s="446"/>
      <c r="Q81" s="446"/>
      <c r="R81" s="446"/>
      <c r="S81" s="446"/>
      <c r="T81" s="316"/>
      <c r="U81" s="316"/>
      <c r="V81" s="316"/>
      <c r="W81" s="316"/>
      <c r="X81" s="316"/>
      <c r="Y81" s="316"/>
      <c r="Z81" s="316"/>
      <c r="AA81" s="316"/>
      <c r="AB81" s="316"/>
      <c r="AC81" s="316"/>
      <c r="AD81" s="316"/>
      <c r="AE81" s="316"/>
      <c r="AF81" s="316"/>
      <c r="AG81" s="316"/>
      <c r="AH81" s="316"/>
      <c r="AI81" s="316"/>
      <c r="AJ81" s="316"/>
      <c r="AK81" s="316"/>
      <c r="AL81" s="316"/>
      <c r="AM81" s="316"/>
    </row>
    <row r="82" spans="1:39" ht="19.899999999999999" customHeight="1" thickTop="1" x14ac:dyDescent="0.25">
      <c r="A82" s="354"/>
      <c r="B82" s="315"/>
      <c r="C82" s="447"/>
      <c r="D82" s="446"/>
      <c r="E82" s="446"/>
      <c r="F82" s="446"/>
      <c r="G82" s="426" t="str">
        <f ca="1">Auswertung_Zeit!$Z$29</f>
        <v>lorem ipsumduda</v>
      </c>
      <c r="H82" s="427">
        <f ca="1">Auswertung_Zeit!$AA$29</f>
        <v>45838.004399999998</v>
      </c>
      <c r="I82" s="428" t="str">
        <f ca="1">Auswertung_Zeit!$AB$29</f>
        <v/>
      </c>
      <c r="J82" s="451"/>
      <c r="K82" s="287"/>
      <c r="L82" s="287"/>
      <c r="M82" s="446"/>
      <c r="N82" s="446"/>
      <c r="O82" s="446"/>
      <c r="P82" s="446"/>
      <c r="Q82" s="446"/>
      <c r="R82" s="446"/>
      <c r="S82" s="446"/>
      <c r="T82" s="316"/>
      <c r="U82" s="316"/>
      <c r="V82" s="316"/>
      <c r="W82" s="316"/>
      <c r="X82" s="316"/>
      <c r="Y82" s="316"/>
      <c r="Z82" s="316"/>
      <c r="AA82" s="316"/>
      <c r="AB82" s="316"/>
      <c r="AC82" s="316"/>
      <c r="AD82" s="316"/>
      <c r="AE82" s="316"/>
      <c r="AF82" s="316"/>
      <c r="AG82" s="316"/>
      <c r="AH82" s="316"/>
      <c r="AI82" s="316"/>
      <c r="AJ82" s="316"/>
      <c r="AK82" s="316"/>
      <c r="AL82" s="316"/>
      <c r="AM82" s="316"/>
    </row>
    <row r="83" spans="1:39" ht="19.899999999999999" customHeight="1" x14ac:dyDescent="0.25">
      <c r="A83" s="354"/>
      <c r="B83" s="315"/>
      <c r="C83" s="447"/>
      <c r="D83" s="446"/>
      <c r="E83" s="446"/>
      <c r="F83" s="446"/>
      <c r="G83" s="426" t="str">
        <f ca="1">Auswertung_Zeit!$Z$30</f>
        <v>lorem ipsum dada</v>
      </c>
      <c r="H83" s="427">
        <f ca="1">Auswertung_Zeit!$AA$30</f>
        <v>45838.004200000003</v>
      </c>
      <c r="I83" s="428" t="str">
        <f ca="1">Auswertung_Zeit!$AB$30</f>
        <v/>
      </c>
      <c r="J83" s="451"/>
      <c r="K83" s="451"/>
      <c r="L83" s="446"/>
      <c r="M83" s="446"/>
      <c r="N83" s="446"/>
      <c r="O83" s="446"/>
      <c r="P83" s="446"/>
      <c r="Q83" s="446"/>
      <c r="R83" s="446"/>
      <c r="S83" s="446"/>
      <c r="T83" s="316"/>
      <c r="U83" s="316"/>
      <c r="V83" s="316"/>
      <c r="W83" s="316"/>
      <c r="X83" s="316"/>
      <c r="Y83" s="316"/>
      <c r="Z83" s="316"/>
      <c r="AA83" s="316"/>
      <c r="AB83" s="316"/>
      <c r="AC83" s="316"/>
      <c r="AD83" s="316"/>
      <c r="AE83" s="316"/>
      <c r="AF83" s="316"/>
      <c r="AG83" s="316"/>
      <c r="AH83" s="316"/>
      <c r="AI83" s="316"/>
      <c r="AJ83" s="316"/>
      <c r="AK83" s="316"/>
      <c r="AL83" s="316"/>
      <c r="AM83" s="316"/>
    </row>
    <row r="84" spans="1:39" ht="19.899999999999999" customHeight="1" x14ac:dyDescent="0.25">
      <c r="A84" s="354"/>
      <c r="B84" s="315"/>
      <c r="C84" s="447"/>
      <c r="D84" s="446"/>
      <c r="E84" s="446"/>
      <c r="F84" s="446"/>
      <c r="G84" s="446"/>
      <c r="H84" s="446"/>
      <c r="I84" s="446"/>
      <c r="J84" s="451"/>
      <c r="K84" s="451"/>
      <c r="L84" s="446"/>
      <c r="M84" s="446"/>
      <c r="N84" s="446"/>
      <c r="O84" s="446"/>
      <c r="P84" s="446"/>
      <c r="Q84" s="446"/>
      <c r="R84" s="446"/>
      <c r="S84" s="446"/>
      <c r="T84" s="316"/>
      <c r="U84" s="316"/>
      <c r="V84" s="316"/>
      <c r="W84" s="316"/>
      <c r="X84" s="316"/>
      <c r="Y84" s="316"/>
      <c r="Z84" s="316"/>
      <c r="AA84" s="316"/>
      <c r="AB84" s="316"/>
      <c r="AC84" s="316"/>
      <c r="AD84" s="316"/>
      <c r="AE84" s="316"/>
      <c r="AF84" s="316"/>
      <c r="AG84" s="316"/>
      <c r="AH84" s="316"/>
      <c r="AI84" s="316"/>
      <c r="AJ84" s="316"/>
      <c r="AK84" s="316"/>
      <c r="AL84" s="316"/>
      <c r="AM84" s="316"/>
    </row>
    <row r="85" spans="1:39" ht="19.899999999999999" customHeight="1" x14ac:dyDescent="0.25">
      <c r="A85" s="354"/>
      <c r="B85" s="315"/>
      <c r="C85" s="447"/>
      <c r="D85" s="446"/>
      <c r="E85" s="446"/>
      <c r="F85" s="446"/>
      <c r="G85" s="446"/>
      <c r="H85" s="446"/>
      <c r="I85" s="446"/>
      <c r="J85" s="446"/>
      <c r="K85" s="446"/>
      <c r="L85" s="446"/>
      <c r="M85" s="446"/>
      <c r="N85" s="446"/>
      <c r="O85" s="446"/>
      <c r="P85" s="446"/>
      <c r="Q85" s="446"/>
      <c r="R85" s="446"/>
      <c r="S85" s="446"/>
      <c r="T85" s="316"/>
      <c r="U85" s="316"/>
      <c r="V85" s="316"/>
      <c r="W85" s="316"/>
      <c r="X85" s="316"/>
      <c r="Y85" s="316"/>
      <c r="Z85" s="316"/>
      <c r="AA85" s="316"/>
      <c r="AB85" s="316"/>
      <c r="AC85" s="316"/>
      <c r="AD85" s="316"/>
      <c r="AE85" s="316"/>
      <c r="AF85" s="316"/>
      <c r="AG85" s="316"/>
      <c r="AH85" s="316"/>
      <c r="AI85" s="316"/>
      <c r="AJ85" s="316"/>
      <c r="AK85" s="316"/>
      <c r="AL85" s="316"/>
      <c r="AM85" s="316"/>
    </row>
    <row r="86" spans="1:39" ht="19.899999999999999" customHeight="1" x14ac:dyDescent="0.25">
      <c r="A86" s="354"/>
      <c r="B86" s="315"/>
      <c r="C86" s="315"/>
      <c r="D86" s="316"/>
      <c r="E86" s="316"/>
      <c r="F86" s="316"/>
      <c r="G86" s="316"/>
      <c r="H86" s="316"/>
      <c r="I86" s="316"/>
      <c r="J86" s="316"/>
      <c r="K86" s="316"/>
      <c r="L86" s="316"/>
      <c r="M86" s="316"/>
      <c r="N86" s="316"/>
      <c r="O86" s="316"/>
      <c r="P86" s="316"/>
      <c r="Q86" s="316"/>
      <c r="R86" s="316"/>
      <c r="S86" s="316"/>
      <c r="T86" s="316"/>
      <c r="U86" s="316"/>
      <c r="V86" s="316"/>
      <c r="W86" s="316"/>
      <c r="X86" s="316"/>
      <c r="Y86" s="316"/>
      <c r="Z86" s="316"/>
      <c r="AA86" s="316"/>
      <c r="AB86" s="316"/>
      <c r="AC86" s="316"/>
      <c r="AD86" s="316"/>
      <c r="AE86" s="316"/>
      <c r="AF86" s="316"/>
      <c r="AG86" s="316"/>
      <c r="AH86" s="316"/>
      <c r="AI86" s="316"/>
      <c r="AJ86" s="316"/>
      <c r="AK86" s="316"/>
      <c r="AL86" s="316"/>
      <c r="AM86" s="316"/>
    </row>
    <row r="87" spans="1:39" ht="19.899999999999999" customHeight="1" x14ac:dyDescent="0.25">
      <c r="A87" s="354"/>
      <c r="B87" s="315"/>
      <c r="C87" s="315"/>
      <c r="D87" s="316"/>
      <c r="E87" s="316"/>
      <c r="F87" s="316"/>
      <c r="G87" s="316"/>
      <c r="H87" s="316"/>
      <c r="I87" s="316"/>
      <c r="J87" s="316"/>
      <c r="K87" s="316"/>
      <c r="L87" s="316"/>
      <c r="M87" s="316"/>
      <c r="N87" s="316"/>
      <c r="O87" s="316"/>
      <c r="P87" s="316"/>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row>
    <row r="88" spans="1:39" ht="19.899999999999999" customHeight="1" x14ac:dyDescent="0.25">
      <c r="A88" s="354"/>
      <c r="B88" s="315"/>
      <c r="C88" s="315"/>
      <c r="D88" s="316"/>
      <c r="E88" s="316"/>
      <c r="F88" s="316"/>
      <c r="G88" s="316"/>
      <c r="H88" s="316"/>
      <c r="I88" s="316"/>
      <c r="J88" s="316"/>
      <c r="K88" s="316"/>
      <c r="L88" s="316"/>
      <c r="M88" s="316"/>
      <c r="N88" s="316"/>
      <c r="O88" s="316"/>
      <c r="P88" s="316"/>
      <c r="Q88" s="316"/>
      <c r="R88" s="316"/>
      <c r="S88" s="316"/>
      <c r="T88" s="316"/>
      <c r="U88" s="316"/>
      <c r="V88" s="316"/>
      <c r="W88" s="316"/>
      <c r="X88" s="316"/>
      <c r="Y88" s="316"/>
      <c r="Z88" s="316"/>
      <c r="AA88" s="316"/>
      <c r="AB88" s="316"/>
      <c r="AC88" s="316"/>
      <c r="AD88" s="316"/>
      <c r="AE88" s="316"/>
      <c r="AF88" s="316"/>
      <c r="AG88" s="316"/>
    </row>
    <row r="89" spans="1:39" ht="19.899999999999999" customHeight="1" x14ac:dyDescent="0.25">
      <c r="A89" s="354"/>
      <c r="B89" s="315"/>
      <c r="C89" s="315"/>
      <c r="D89" s="316"/>
      <c r="E89" s="316"/>
      <c r="F89" s="316"/>
      <c r="G89" s="316"/>
      <c r="H89" s="316"/>
      <c r="I89" s="316"/>
      <c r="J89" s="316"/>
      <c r="K89" s="316"/>
      <c r="L89" s="316"/>
      <c r="M89" s="316"/>
      <c r="N89" s="316"/>
      <c r="O89" s="316"/>
      <c r="P89" s="316"/>
      <c r="Q89" s="316"/>
      <c r="R89" s="316"/>
      <c r="S89" s="316"/>
      <c r="T89" s="316"/>
      <c r="U89" s="316"/>
      <c r="V89" s="316"/>
      <c r="W89" s="316"/>
      <c r="X89" s="316"/>
      <c r="Y89" s="316"/>
      <c r="Z89" s="316"/>
      <c r="AA89" s="316"/>
      <c r="AB89" s="316"/>
      <c r="AC89" s="316"/>
      <c r="AD89" s="316"/>
      <c r="AE89" s="316"/>
      <c r="AF89" s="316"/>
      <c r="AG89" s="316"/>
    </row>
    <row r="90" spans="1:39" ht="19.899999999999999" customHeight="1" x14ac:dyDescent="0.25">
      <c r="A90" s="354"/>
      <c r="B90" s="315"/>
      <c r="C90" s="315"/>
      <c r="D90" s="316"/>
      <c r="E90" s="316"/>
      <c r="F90" s="316"/>
      <c r="G90" s="316"/>
      <c r="H90" s="316"/>
      <c r="I90" s="316"/>
      <c r="J90" s="316"/>
      <c r="K90" s="316"/>
      <c r="L90" s="316"/>
      <c r="M90" s="316"/>
      <c r="N90" s="316"/>
      <c r="O90" s="316"/>
      <c r="P90" s="316"/>
      <c r="Q90" s="316"/>
      <c r="R90" s="316"/>
      <c r="S90" s="316"/>
      <c r="T90" s="316"/>
      <c r="U90" s="316"/>
      <c r="V90" s="316"/>
      <c r="W90" s="316"/>
      <c r="X90" s="316"/>
      <c r="Y90" s="316"/>
      <c r="Z90" s="316"/>
      <c r="AA90" s="316"/>
      <c r="AB90" s="316"/>
      <c r="AC90" s="316"/>
      <c r="AD90" s="316"/>
      <c r="AE90" s="316"/>
      <c r="AF90" s="316"/>
      <c r="AG90" s="316"/>
    </row>
    <row r="91" spans="1:39" ht="19.899999999999999" customHeight="1" x14ac:dyDescent="0.25">
      <c r="A91" s="354"/>
      <c r="B91" s="315"/>
      <c r="C91" s="315"/>
      <c r="D91" s="316"/>
      <c r="E91" s="316"/>
      <c r="F91" s="316"/>
      <c r="G91" s="316"/>
      <c r="H91" s="316"/>
      <c r="I91" s="316"/>
      <c r="J91" s="316"/>
      <c r="K91" s="316"/>
      <c r="L91" s="316"/>
      <c r="M91" s="316"/>
      <c r="N91" s="316"/>
      <c r="O91" s="316"/>
      <c r="P91" s="316"/>
      <c r="Q91" s="316"/>
      <c r="R91" s="316"/>
      <c r="S91" s="316"/>
      <c r="T91" s="316"/>
      <c r="U91" s="316"/>
      <c r="V91" s="316"/>
      <c r="W91" s="316"/>
      <c r="X91" s="316"/>
      <c r="Y91" s="316"/>
      <c r="Z91" s="316"/>
      <c r="AA91" s="316"/>
      <c r="AB91" s="316"/>
      <c r="AC91" s="316"/>
      <c r="AD91" s="316"/>
      <c r="AE91" s="316"/>
      <c r="AF91" s="316"/>
      <c r="AG91" s="316"/>
    </row>
    <row r="92" spans="1:39" ht="19.899999999999999" customHeight="1" x14ac:dyDescent="0.25">
      <c r="A92" s="354"/>
      <c r="B92" s="315"/>
      <c r="C92" s="315"/>
      <c r="D92" s="316"/>
      <c r="E92" s="316"/>
      <c r="F92" s="316"/>
      <c r="G92" s="316"/>
      <c r="H92" s="316"/>
      <c r="I92" s="316"/>
      <c r="J92" s="316"/>
      <c r="K92" s="316"/>
      <c r="L92" s="316"/>
      <c r="M92" s="316"/>
      <c r="N92" s="316"/>
      <c r="O92" s="316"/>
      <c r="P92" s="316"/>
      <c r="Q92" s="316"/>
      <c r="R92" s="316"/>
      <c r="S92" s="316"/>
      <c r="T92" s="316"/>
      <c r="U92" s="316"/>
      <c r="V92" s="316"/>
      <c r="W92" s="316"/>
      <c r="X92" s="316"/>
      <c r="Y92" s="316"/>
      <c r="Z92" s="316"/>
      <c r="AA92" s="316"/>
      <c r="AB92" s="316"/>
      <c r="AC92" s="316"/>
      <c r="AD92" s="316"/>
      <c r="AE92" s="316"/>
      <c r="AF92" s="316"/>
      <c r="AG92" s="316"/>
    </row>
    <row r="93" spans="1:39" ht="19.899999999999999" customHeight="1" x14ac:dyDescent="0.25">
      <c r="A93" s="354"/>
      <c r="B93" s="315"/>
      <c r="C93" s="315"/>
      <c r="D93" s="316"/>
      <c r="E93" s="316"/>
      <c r="F93" s="316"/>
      <c r="G93" s="316"/>
      <c r="H93" s="316"/>
      <c r="I93" s="316"/>
      <c r="J93" s="316"/>
      <c r="K93" s="316"/>
      <c r="L93" s="316"/>
      <c r="M93" s="316"/>
      <c r="N93" s="316"/>
      <c r="O93" s="316"/>
      <c r="P93" s="316"/>
      <c r="Q93" s="316"/>
      <c r="R93" s="316"/>
      <c r="S93" s="316"/>
      <c r="T93" s="316"/>
      <c r="U93" s="316"/>
      <c r="V93" s="316"/>
      <c r="W93" s="316"/>
      <c r="X93" s="316"/>
      <c r="Y93" s="316"/>
      <c r="Z93" s="316"/>
      <c r="AA93" s="316"/>
      <c r="AB93" s="316"/>
      <c r="AC93" s="316"/>
      <c r="AD93" s="316"/>
      <c r="AE93" s="316"/>
      <c r="AF93" s="316"/>
      <c r="AG93" s="316"/>
    </row>
    <row r="94" spans="1:39" ht="19.899999999999999" customHeight="1" x14ac:dyDescent="0.25">
      <c r="D94" s="316"/>
      <c r="E94" s="316"/>
      <c r="F94" s="316"/>
      <c r="G94" s="316"/>
      <c r="H94" s="316"/>
      <c r="I94" s="316"/>
      <c r="J94" s="316"/>
      <c r="K94" s="316"/>
      <c r="L94" s="316"/>
      <c r="M94" s="316"/>
      <c r="N94" s="316"/>
      <c r="O94" s="316"/>
      <c r="P94" s="316"/>
      <c r="Q94" s="316"/>
      <c r="R94" s="316"/>
      <c r="S94" s="316"/>
      <c r="T94" s="316"/>
      <c r="U94" s="316"/>
      <c r="V94" s="316"/>
      <c r="W94" s="316"/>
      <c r="X94" s="316"/>
      <c r="Y94" s="316"/>
      <c r="Z94" s="316"/>
      <c r="AA94" s="316"/>
      <c r="AB94" s="316"/>
      <c r="AC94" s="316"/>
      <c r="AD94" s="316"/>
      <c r="AE94" s="316"/>
      <c r="AF94" s="316"/>
      <c r="AG94" s="316"/>
    </row>
    <row r="95" spans="1:39" ht="19.899999999999999" customHeight="1" x14ac:dyDescent="0.25">
      <c r="D95" s="316"/>
      <c r="E95" s="316"/>
      <c r="F95" s="316"/>
      <c r="G95" s="316"/>
      <c r="H95" s="316"/>
      <c r="I95" s="316"/>
      <c r="J95" s="316"/>
      <c r="K95" s="316"/>
      <c r="L95" s="316"/>
      <c r="M95" s="316"/>
      <c r="N95" s="316"/>
      <c r="O95" s="316"/>
      <c r="P95" s="316"/>
      <c r="Q95" s="316"/>
      <c r="R95" s="316"/>
      <c r="S95" s="316"/>
      <c r="T95" s="316"/>
      <c r="U95" s="316"/>
      <c r="V95" s="316"/>
      <c r="W95" s="316"/>
      <c r="X95" s="316"/>
      <c r="Y95" s="316"/>
      <c r="Z95" s="316"/>
      <c r="AA95" s="316"/>
      <c r="AB95" s="316"/>
    </row>
    <row r="96" spans="1:39" ht="19.899999999999999" customHeight="1" x14ac:dyDescent="0.25">
      <c r="D96" s="316"/>
      <c r="E96" s="316"/>
      <c r="F96" s="316"/>
      <c r="G96" s="316"/>
      <c r="H96" s="316"/>
      <c r="I96" s="316"/>
      <c r="J96" s="316"/>
      <c r="K96" s="316"/>
      <c r="L96" s="316"/>
      <c r="M96" s="316"/>
      <c r="N96" s="316"/>
      <c r="O96" s="316"/>
      <c r="P96" s="316"/>
      <c r="Q96" s="316"/>
      <c r="R96" s="316"/>
      <c r="S96" s="316"/>
      <c r="T96" s="316"/>
      <c r="U96" s="316"/>
      <c r="V96" s="316"/>
      <c r="W96" s="316"/>
      <c r="X96" s="316"/>
      <c r="Y96" s="316"/>
      <c r="Z96" s="316"/>
      <c r="AA96" s="316"/>
      <c r="AB96" s="316"/>
    </row>
    <row r="97" spans="4:28" ht="19.899999999999999" customHeight="1" x14ac:dyDescent="0.25">
      <c r="D97" s="316"/>
      <c r="E97" s="316"/>
      <c r="F97" s="316"/>
      <c r="G97" s="316"/>
      <c r="H97" s="316"/>
      <c r="I97" s="316"/>
      <c r="J97" s="316"/>
      <c r="K97" s="316"/>
      <c r="L97" s="316"/>
      <c r="M97" s="316"/>
      <c r="N97" s="316"/>
      <c r="O97" s="316"/>
      <c r="P97" s="316"/>
      <c r="Q97" s="316"/>
      <c r="R97" s="316"/>
      <c r="S97" s="316"/>
      <c r="T97" s="316"/>
      <c r="U97" s="316"/>
      <c r="V97" s="316"/>
      <c r="W97" s="316"/>
      <c r="X97" s="316"/>
      <c r="Y97" s="316"/>
      <c r="Z97" s="316"/>
      <c r="AA97" s="316"/>
      <c r="AB97" s="316"/>
    </row>
    <row r="98" spans="4:28" ht="19.899999999999999" customHeight="1" x14ac:dyDescent="0.25">
      <c r="D98" s="316"/>
      <c r="E98" s="316"/>
      <c r="F98" s="316"/>
      <c r="G98" s="316"/>
      <c r="H98" s="316"/>
      <c r="I98" s="316"/>
      <c r="J98" s="316"/>
      <c r="K98" s="316"/>
      <c r="L98" s="316"/>
      <c r="M98" s="316"/>
      <c r="N98" s="316"/>
      <c r="O98" s="316"/>
      <c r="P98" s="316"/>
      <c r="Q98" s="316"/>
      <c r="R98" s="316"/>
      <c r="S98" s="316"/>
      <c r="T98" s="316"/>
      <c r="U98" s="316"/>
      <c r="V98" s="316"/>
      <c r="W98" s="316"/>
      <c r="X98" s="316"/>
      <c r="Y98" s="316"/>
      <c r="Z98" s="316"/>
      <c r="AA98" s="316"/>
      <c r="AB98" s="316"/>
    </row>
    <row r="99" spans="4:28" ht="19.899999999999999" customHeight="1" x14ac:dyDescent="0.25">
      <c r="D99" s="316"/>
      <c r="E99" s="316"/>
      <c r="F99" s="316"/>
      <c r="G99" s="316"/>
      <c r="H99" s="316"/>
      <c r="I99" s="316"/>
      <c r="J99" s="316"/>
      <c r="K99" s="316"/>
      <c r="L99" s="316"/>
      <c r="M99" s="316"/>
      <c r="N99" s="316"/>
      <c r="O99" s="316"/>
      <c r="P99" s="316"/>
      <c r="Q99" s="316"/>
      <c r="R99" s="316"/>
      <c r="S99" s="316"/>
      <c r="T99" s="316"/>
      <c r="U99" s="316"/>
      <c r="V99" s="316"/>
      <c r="W99" s="316"/>
      <c r="X99" s="316"/>
      <c r="Y99" s="316"/>
      <c r="Z99" s="316"/>
      <c r="AA99" s="316"/>
      <c r="AB99" s="316"/>
    </row>
    <row r="100" spans="4:28" ht="19.899999999999999" customHeight="1" x14ac:dyDescent="0.25">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316"/>
      <c r="Z100" s="316"/>
      <c r="AA100" s="316"/>
      <c r="AB100" s="316"/>
    </row>
    <row r="101" spans="4:28" ht="19.899999999999999" customHeight="1" x14ac:dyDescent="0.25">
      <c r="D101" s="316"/>
      <c r="E101" s="316"/>
      <c r="F101" s="316"/>
      <c r="G101" s="316"/>
      <c r="H101" s="316"/>
      <c r="I101" s="316"/>
      <c r="J101" s="316"/>
      <c r="K101" s="316"/>
      <c r="L101" s="316"/>
      <c r="M101" s="316"/>
      <c r="N101" s="316"/>
      <c r="O101" s="316"/>
      <c r="P101" s="316"/>
      <c r="Q101" s="316"/>
      <c r="R101" s="316"/>
      <c r="S101" s="316"/>
      <c r="T101" s="316"/>
      <c r="U101" s="316"/>
      <c r="V101" s="316"/>
      <c r="W101" s="316"/>
      <c r="X101" s="316"/>
      <c r="Y101" s="316"/>
      <c r="Z101" s="316"/>
      <c r="AA101" s="316"/>
      <c r="AB101" s="316"/>
    </row>
    <row r="102" spans="4:28" ht="19.899999999999999" customHeight="1" x14ac:dyDescent="0.25">
      <c r="D102" s="316"/>
      <c r="E102" s="316"/>
      <c r="F102" s="316"/>
      <c r="G102" s="316"/>
      <c r="H102" s="316"/>
      <c r="I102" s="316"/>
      <c r="J102" s="316"/>
      <c r="K102" s="316"/>
      <c r="L102" s="316"/>
      <c r="M102" s="316"/>
      <c r="N102" s="316"/>
      <c r="O102" s="316"/>
      <c r="P102" s="316"/>
      <c r="Q102" s="316"/>
      <c r="R102" s="316"/>
      <c r="S102" s="316"/>
      <c r="T102" s="316"/>
      <c r="U102" s="316"/>
      <c r="V102" s="316"/>
      <c r="W102" s="316"/>
      <c r="X102" s="316"/>
      <c r="Y102" s="316"/>
      <c r="Z102" s="316"/>
      <c r="AA102" s="316"/>
      <c r="AB102" s="316"/>
    </row>
    <row r="103" spans="4:28" ht="19.899999999999999" customHeight="1" x14ac:dyDescent="0.25">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316"/>
      <c r="Z103" s="316"/>
      <c r="AA103" s="316"/>
      <c r="AB103" s="316"/>
    </row>
    <row r="104" spans="4:28" ht="19.899999999999999" customHeight="1" x14ac:dyDescent="0.25">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316"/>
      <c r="Z104" s="316"/>
      <c r="AA104" s="316"/>
      <c r="AB104" s="316"/>
    </row>
    <row r="105" spans="4:28" ht="19.899999999999999" customHeight="1" x14ac:dyDescent="0.25">
      <c r="D105" s="316"/>
      <c r="E105" s="316"/>
      <c r="F105" s="316"/>
      <c r="G105" s="316"/>
      <c r="H105" s="316"/>
      <c r="I105" s="316"/>
      <c r="J105" s="316"/>
      <c r="K105" s="316"/>
      <c r="L105" s="316"/>
      <c r="M105" s="316"/>
      <c r="N105" s="316"/>
      <c r="O105" s="316"/>
      <c r="P105" s="316"/>
      <c r="Q105" s="316"/>
      <c r="R105" s="316"/>
      <c r="S105" s="316"/>
      <c r="T105" s="316"/>
      <c r="U105" s="316"/>
      <c r="V105" s="316"/>
      <c r="W105" s="316"/>
      <c r="X105" s="316"/>
      <c r="Y105" s="316"/>
      <c r="Z105" s="316"/>
      <c r="AA105" s="316"/>
      <c r="AB105" s="316"/>
    </row>
    <row r="106" spans="4:28" ht="19.899999999999999" customHeight="1" x14ac:dyDescent="0.25">
      <c r="D106" s="316"/>
      <c r="E106" s="316"/>
      <c r="F106" s="316"/>
      <c r="G106" s="316"/>
      <c r="H106" s="316"/>
      <c r="I106" s="316"/>
      <c r="J106" s="316"/>
      <c r="K106" s="316"/>
      <c r="L106" s="316"/>
      <c r="M106" s="316"/>
      <c r="N106" s="316"/>
      <c r="O106" s="316"/>
      <c r="P106" s="316"/>
      <c r="Q106" s="316"/>
      <c r="R106" s="316"/>
      <c r="S106" s="316"/>
      <c r="T106" s="316"/>
      <c r="U106" s="316"/>
      <c r="V106" s="316"/>
      <c r="W106" s="316"/>
      <c r="X106" s="316"/>
      <c r="Y106" s="316"/>
      <c r="Z106" s="316"/>
      <c r="AA106" s="316"/>
      <c r="AB106" s="316"/>
    </row>
    <row r="107" spans="4:28" ht="19.899999999999999" customHeight="1" x14ac:dyDescent="0.25">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316"/>
      <c r="Z107" s="316"/>
      <c r="AA107" s="316"/>
      <c r="AB107" s="316"/>
    </row>
    <row r="108" spans="4:28" ht="19.899999999999999" customHeight="1" x14ac:dyDescent="0.25">
      <c r="D108" s="316"/>
      <c r="E108" s="316"/>
      <c r="F108" s="316"/>
      <c r="G108" s="316"/>
      <c r="H108" s="316"/>
      <c r="I108" s="316"/>
      <c r="J108" s="316"/>
      <c r="K108" s="316"/>
      <c r="L108" s="316"/>
      <c r="M108" s="316"/>
      <c r="N108" s="316"/>
      <c r="O108" s="316"/>
      <c r="P108" s="316"/>
      <c r="Q108" s="316"/>
      <c r="R108" s="316"/>
      <c r="S108" s="316"/>
      <c r="T108" s="316"/>
      <c r="U108" s="316"/>
      <c r="V108" s="316"/>
      <c r="W108" s="316"/>
      <c r="X108" s="316"/>
      <c r="Y108" s="316"/>
      <c r="Z108" s="316"/>
      <c r="AA108" s="316"/>
      <c r="AB108" s="316"/>
    </row>
    <row r="109" spans="4:28" ht="19.899999999999999" customHeight="1" x14ac:dyDescent="0.25">
      <c r="D109" s="316"/>
      <c r="E109" s="316"/>
      <c r="F109" s="316"/>
      <c r="G109" s="316"/>
      <c r="H109" s="316"/>
      <c r="I109" s="316"/>
      <c r="J109" s="316"/>
      <c r="K109" s="316"/>
      <c r="L109" s="316"/>
      <c r="M109" s="316"/>
      <c r="N109" s="316"/>
      <c r="O109" s="316"/>
      <c r="P109" s="316"/>
      <c r="Q109" s="316"/>
      <c r="R109" s="316"/>
      <c r="S109" s="316"/>
      <c r="T109" s="316"/>
      <c r="U109" s="316"/>
      <c r="V109" s="316"/>
      <c r="W109" s="316"/>
      <c r="X109" s="316"/>
      <c r="Y109" s="316"/>
      <c r="Z109" s="316"/>
      <c r="AA109" s="316"/>
      <c r="AB109" s="316"/>
    </row>
    <row r="110" spans="4:28" ht="19.899999999999999" customHeight="1" x14ac:dyDescent="0.25">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c r="AA110" s="316"/>
      <c r="AB110" s="316"/>
    </row>
    <row r="111" spans="4:28" ht="19.899999999999999" customHeight="1" x14ac:dyDescent="0.25">
      <c r="D111" s="316"/>
      <c r="E111" s="316"/>
      <c r="F111" s="316"/>
      <c r="G111" s="316"/>
      <c r="H111" s="316"/>
      <c r="I111" s="316"/>
      <c r="J111" s="316"/>
      <c r="K111" s="316"/>
      <c r="L111" s="316"/>
      <c r="M111" s="316"/>
      <c r="N111" s="316"/>
      <c r="O111" s="316"/>
      <c r="P111" s="316"/>
      <c r="Q111" s="316"/>
      <c r="R111" s="316"/>
      <c r="S111" s="316"/>
      <c r="T111" s="316"/>
      <c r="U111" s="316"/>
      <c r="V111" s="316"/>
      <c r="W111" s="316"/>
      <c r="X111" s="316"/>
      <c r="Y111" s="316"/>
      <c r="Z111" s="316"/>
      <c r="AA111" s="316"/>
      <c r="AB111" s="316"/>
    </row>
    <row r="112" spans="4:28" ht="19.899999999999999" customHeight="1" x14ac:dyDescent="0.25">
      <c r="D112" s="316"/>
      <c r="E112" s="316"/>
      <c r="F112" s="316"/>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row>
    <row r="113" spans="4:28" ht="19.899999999999999" customHeight="1" x14ac:dyDescent="0.25">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316"/>
      <c r="AA113" s="316"/>
      <c r="AB113" s="316"/>
    </row>
    <row r="114" spans="4:28" ht="19.899999999999999" customHeight="1" x14ac:dyDescent="0.25">
      <c r="D114" s="316"/>
      <c r="E114" s="316"/>
      <c r="F114" s="316"/>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row>
    <row r="115" spans="4:28" ht="19.899999999999999" customHeight="1" x14ac:dyDescent="0.25">
      <c r="D115" s="316"/>
      <c r="E115" s="316"/>
      <c r="F115" s="316"/>
      <c r="G115" s="316"/>
      <c r="H115" s="316"/>
      <c r="I115" s="316"/>
      <c r="J115" s="316"/>
      <c r="K115" s="316"/>
      <c r="L115" s="316"/>
      <c r="M115" s="316"/>
      <c r="N115" s="316"/>
      <c r="O115" s="316"/>
      <c r="P115" s="316"/>
      <c r="Q115" s="316"/>
      <c r="R115" s="316"/>
      <c r="S115" s="316"/>
      <c r="T115" s="316"/>
      <c r="U115" s="316"/>
      <c r="V115" s="316"/>
      <c r="W115" s="316"/>
      <c r="X115" s="316"/>
      <c r="Y115" s="316"/>
      <c r="Z115" s="316"/>
      <c r="AA115" s="316"/>
      <c r="AB115" s="316"/>
    </row>
    <row r="116" spans="4:28" ht="19.899999999999999" customHeight="1" x14ac:dyDescent="0.25">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row>
    <row r="117" spans="4:28" ht="19.899999999999999" customHeight="1" x14ac:dyDescent="0.25">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row>
    <row r="118" spans="4:28" ht="19.899999999999999" customHeight="1" x14ac:dyDescent="0.25">
      <c r="D118" s="316"/>
      <c r="E118" s="316"/>
      <c r="F118" s="316"/>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row>
    <row r="119" spans="4:28" ht="19.899999999999999" customHeight="1" x14ac:dyDescent="0.25">
      <c r="D119" s="316"/>
      <c r="E119" s="316"/>
      <c r="F119" s="316"/>
      <c r="G119" s="316"/>
      <c r="H119" s="316"/>
      <c r="I119" s="316"/>
      <c r="J119" s="316"/>
      <c r="K119" s="316"/>
      <c r="L119" s="316"/>
      <c r="M119" s="316"/>
      <c r="N119" s="316"/>
      <c r="O119" s="316"/>
      <c r="P119" s="316"/>
      <c r="Q119" s="316"/>
      <c r="R119" s="316"/>
      <c r="S119" s="316"/>
      <c r="T119" s="316"/>
      <c r="U119" s="316"/>
      <c r="V119" s="316"/>
      <c r="W119" s="316"/>
      <c r="X119" s="316"/>
      <c r="Y119" s="316"/>
      <c r="Z119" s="316"/>
      <c r="AA119" s="316"/>
      <c r="AB119" s="316"/>
    </row>
    <row r="120" spans="4:28" ht="19.899999999999999" customHeight="1" x14ac:dyDescent="0.25">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316"/>
      <c r="Z120" s="316"/>
      <c r="AA120" s="316"/>
      <c r="AB120" s="316"/>
    </row>
    <row r="121" spans="4:28" ht="19.899999999999999" customHeight="1" x14ac:dyDescent="0.25">
      <c r="D121" s="316"/>
      <c r="E121" s="316"/>
      <c r="F121" s="316"/>
      <c r="G121" s="316"/>
      <c r="H121" s="316"/>
      <c r="I121" s="316"/>
      <c r="J121" s="316"/>
      <c r="K121" s="316"/>
      <c r="L121" s="316"/>
      <c r="M121" s="316"/>
      <c r="N121" s="316"/>
      <c r="O121" s="316"/>
      <c r="P121" s="316"/>
      <c r="Q121" s="316"/>
      <c r="R121" s="316"/>
      <c r="S121" s="316"/>
      <c r="T121" s="316"/>
      <c r="U121" s="316"/>
      <c r="V121" s="316"/>
      <c r="W121" s="316"/>
      <c r="X121" s="316"/>
      <c r="Y121" s="316"/>
      <c r="Z121" s="316"/>
      <c r="AA121" s="316"/>
      <c r="AB121" s="316"/>
    </row>
    <row r="122" spans="4:28" ht="19.899999999999999" customHeight="1" x14ac:dyDescent="0.25">
      <c r="D122" s="316"/>
      <c r="E122" s="316"/>
      <c r="F122" s="316"/>
      <c r="G122" s="316"/>
      <c r="H122" s="316"/>
      <c r="I122" s="316"/>
      <c r="J122" s="316"/>
      <c r="K122" s="316"/>
      <c r="L122" s="316"/>
      <c r="M122" s="316"/>
      <c r="N122" s="316"/>
      <c r="O122" s="316"/>
      <c r="P122" s="316"/>
      <c r="Q122" s="316"/>
      <c r="R122" s="316"/>
      <c r="S122" s="316"/>
      <c r="T122" s="316"/>
      <c r="U122" s="316"/>
      <c r="V122" s="316"/>
      <c r="W122" s="316"/>
      <c r="X122" s="316"/>
      <c r="Y122" s="316"/>
      <c r="Z122" s="316"/>
      <c r="AA122" s="316"/>
      <c r="AB122" s="316"/>
    </row>
    <row r="123" spans="4:28" ht="19.899999999999999" customHeight="1" x14ac:dyDescent="0.25">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316"/>
      <c r="Z123" s="316"/>
      <c r="AA123" s="316"/>
      <c r="AB123" s="316"/>
    </row>
    <row r="124" spans="4:28" ht="19.899999999999999" customHeight="1" x14ac:dyDescent="0.25">
      <c r="D124" s="316"/>
      <c r="E124" s="316"/>
      <c r="F124" s="316"/>
      <c r="G124" s="316"/>
      <c r="H124" s="316"/>
      <c r="I124" s="316"/>
      <c r="J124" s="316"/>
      <c r="K124" s="316"/>
      <c r="L124" s="316"/>
      <c r="M124" s="316"/>
      <c r="N124" s="316"/>
      <c r="O124" s="316"/>
      <c r="P124" s="316"/>
      <c r="Q124" s="316"/>
      <c r="R124" s="316"/>
      <c r="S124" s="316"/>
      <c r="T124" s="316"/>
      <c r="U124" s="316"/>
      <c r="V124" s="316"/>
      <c r="W124" s="316"/>
      <c r="X124" s="316"/>
      <c r="Y124" s="316"/>
      <c r="Z124" s="316"/>
      <c r="AA124" s="316"/>
      <c r="AB124" s="316"/>
    </row>
    <row r="125" spans="4:28" ht="19.899999999999999" customHeight="1" x14ac:dyDescent="0.25">
      <c r="D125" s="316"/>
      <c r="E125" s="316"/>
      <c r="F125" s="316"/>
      <c r="G125" s="316"/>
      <c r="H125" s="316"/>
      <c r="I125" s="316"/>
      <c r="J125" s="316"/>
      <c r="K125" s="316"/>
      <c r="L125" s="316"/>
      <c r="M125" s="316"/>
      <c r="N125" s="316"/>
      <c r="O125" s="316"/>
      <c r="P125" s="316"/>
      <c r="Q125" s="316"/>
      <c r="R125" s="316"/>
      <c r="S125" s="316"/>
      <c r="T125" s="316"/>
      <c r="U125" s="316"/>
      <c r="V125" s="316"/>
      <c r="W125" s="316"/>
      <c r="X125" s="316"/>
      <c r="Y125" s="316"/>
      <c r="Z125" s="316"/>
      <c r="AA125" s="316"/>
      <c r="AB125" s="316"/>
    </row>
    <row r="126" spans="4:28" ht="19.899999999999999" customHeight="1" x14ac:dyDescent="0.25">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316"/>
      <c r="Z126" s="316"/>
      <c r="AA126" s="316"/>
      <c r="AB126" s="316"/>
    </row>
    <row r="127" spans="4:28" ht="19.899999999999999" customHeight="1" x14ac:dyDescent="0.25">
      <c r="D127" s="316"/>
      <c r="E127" s="316"/>
      <c r="F127" s="316"/>
      <c r="G127" s="316"/>
      <c r="H127" s="316"/>
      <c r="I127" s="316"/>
      <c r="J127" s="316"/>
      <c r="K127" s="316"/>
      <c r="L127" s="316"/>
      <c r="M127" s="316"/>
      <c r="N127" s="316"/>
      <c r="O127" s="316"/>
      <c r="P127" s="316"/>
      <c r="Q127" s="316"/>
      <c r="R127" s="316"/>
      <c r="S127" s="316"/>
      <c r="T127" s="316"/>
      <c r="U127" s="316"/>
      <c r="V127" s="316"/>
      <c r="W127" s="316"/>
      <c r="X127" s="316"/>
      <c r="Y127" s="316"/>
      <c r="Z127" s="316"/>
      <c r="AA127" s="316"/>
      <c r="AB127" s="316"/>
    </row>
    <row r="128" spans="4:28" ht="19.899999999999999" customHeight="1" x14ac:dyDescent="0.25">
      <c r="D128" s="316"/>
      <c r="E128" s="316"/>
      <c r="F128" s="316"/>
      <c r="G128" s="316"/>
      <c r="H128" s="316"/>
      <c r="I128" s="316"/>
      <c r="J128" s="316"/>
      <c r="K128" s="316"/>
      <c r="L128" s="316"/>
      <c r="M128" s="316"/>
      <c r="N128" s="316"/>
      <c r="O128" s="316"/>
      <c r="P128" s="316"/>
      <c r="Q128" s="316"/>
      <c r="R128" s="316"/>
      <c r="S128" s="316"/>
      <c r="T128" s="316"/>
      <c r="U128" s="316"/>
      <c r="V128" s="316"/>
      <c r="W128" s="316"/>
      <c r="X128" s="316"/>
      <c r="Y128" s="316"/>
      <c r="Z128" s="316"/>
      <c r="AA128" s="316"/>
      <c r="AB128" s="316"/>
    </row>
    <row r="129" spans="4:28" ht="19.899999999999999" customHeight="1" x14ac:dyDescent="0.25">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316"/>
      <c r="Z129" s="316"/>
      <c r="AA129" s="316"/>
      <c r="AB129" s="316"/>
    </row>
    <row r="130" spans="4:28" ht="19.899999999999999" customHeight="1" x14ac:dyDescent="0.25">
      <c r="D130" s="316"/>
      <c r="E130" s="316"/>
      <c r="F130" s="316"/>
      <c r="G130" s="316"/>
      <c r="H130" s="316"/>
      <c r="I130" s="316"/>
      <c r="J130" s="316"/>
      <c r="K130" s="316"/>
      <c r="L130" s="316"/>
      <c r="M130" s="316"/>
      <c r="N130" s="316"/>
      <c r="O130" s="316"/>
      <c r="P130" s="316"/>
      <c r="Q130" s="316"/>
      <c r="R130" s="316"/>
      <c r="S130" s="316"/>
      <c r="T130" s="316"/>
      <c r="U130" s="316"/>
      <c r="V130" s="316"/>
      <c r="W130" s="316"/>
      <c r="X130" s="316"/>
      <c r="Y130" s="316"/>
      <c r="Z130" s="316"/>
      <c r="AA130" s="316"/>
      <c r="AB130" s="316"/>
    </row>
    <row r="131" spans="4:28" ht="19.899999999999999" customHeight="1" x14ac:dyDescent="0.25">
      <c r="D131" s="316"/>
      <c r="E131" s="316"/>
      <c r="F131" s="316"/>
      <c r="G131" s="316"/>
      <c r="H131" s="316"/>
      <c r="I131" s="316"/>
      <c r="J131" s="316"/>
      <c r="K131" s="316"/>
      <c r="L131" s="316"/>
      <c r="M131" s="316"/>
      <c r="N131" s="316"/>
      <c r="O131" s="316"/>
      <c r="P131" s="316"/>
      <c r="Q131" s="316"/>
      <c r="R131" s="316"/>
      <c r="S131" s="316"/>
      <c r="T131" s="316"/>
      <c r="U131" s="316"/>
      <c r="V131" s="316"/>
      <c r="W131" s="316"/>
      <c r="X131" s="316"/>
      <c r="Y131" s="316"/>
      <c r="Z131" s="316"/>
      <c r="AA131" s="316"/>
      <c r="AB131" s="316"/>
    </row>
    <row r="132" spans="4:28" ht="19.899999999999999" customHeight="1" x14ac:dyDescent="0.25">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316"/>
      <c r="Z132" s="316"/>
      <c r="AA132" s="316"/>
      <c r="AB132" s="316"/>
    </row>
    <row r="133" spans="4:28" ht="19.899999999999999" customHeight="1" x14ac:dyDescent="0.25">
      <c r="D133" s="316"/>
      <c r="E133" s="316"/>
      <c r="F133" s="316"/>
      <c r="G133" s="316"/>
      <c r="H133" s="316"/>
      <c r="I133" s="316"/>
      <c r="J133" s="316"/>
      <c r="K133" s="316"/>
      <c r="L133" s="316"/>
      <c r="M133" s="316"/>
      <c r="N133" s="316"/>
      <c r="O133" s="316"/>
      <c r="P133" s="316"/>
      <c r="Q133" s="316"/>
      <c r="R133" s="316"/>
      <c r="S133" s="316"/>
      <c r="T133" s="316"/>
      <c r="U133" s="316"/>
      <c r="V133" s="316"/>
      <c r="W133" s="316"/>
      <c r="X133" s="316"/>
      <c r="Y133" s="316"/>
      <c r="Z133" s="316"/>
      <c r="AA133" s="316"/>
      <c r="AB133" s="316"/>
    </row>
    <row r="134" spans="4:28" ht="19.899999999999999" customHeight="1" x14ac:dyDescent="0.25">
      <c r="D134" s="316"/>
      <c r="E134" s="316"/>
      <c r="F134" s="316"/>
      <c r="G134" s="316"/>
      <c r="H134" s="316"/>
      <c r="I134" s="316"/>
      <c r="J134" s="316"/>
      <c r="K134" s="316"/>
      <c r="L134" s="316"/>
      <c r="M134" s="316"/>
      <c r="N134" s="316"/>
      <c r="O134" s="316"/>
      <c r="P134" s="316"/>
      <c r="Q134" s="316"/>
      <c r="R134" s="316"/>
      <c r="S134" s="316"/>
      <c r="T134" s="316"/>
      <c r="U134" s="316"/>
      <c r="V134" s="316"/>
      <c r="W134" s="316"/>
      <c r="X134" s="316"/>
      <c r="Y134" s="316"/>
      <c r="Z134" s="316"/>
      <c r="AA134" s="316"/>
      <c r="AB134" s="316"/>
    </row>
    <row r="135" spans="4:28" ht="19.899999999999999" customHeight="1" x14ac:dyDescent="0.25">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316"/>
      <c r="Z135" s="316"/>
      <c r="AA135" s="316"/>
      <c r="AB135" s="316"/>
    </row>
    <row r="136" spans="4:28" ht="19.899999999999999" customHeight="1" x14ac:dyDescent="0.25">
      <c r="D136" s="316"/>
      <c r="E136" s="316"/>
      <c r="F136" s="316"/>
      <c r="G136" s="316"/>
      <c r="H136" s="316"/>
      <c r="I136" s="316"/>
      <c r="J136" s="316"/>
      <c r="K136" s="316"/>
      <c r="L136" s="316"/>
      <c r="M136" s="316"/>
      <c r="N136" s="316"/>
      <c r="O136" s="316"/>
      <c r="P136" s="316"/>
      <c r="Q136" s="316"/>
      <c r="R136" s="316"/>
      <c r="S136" s="316"/>
      <c r="T136" s="316"/>
      <c r="U136" s="316"/>
      <c r="V136" s="316"/>
      <c r="W136" s="316"/>
      <c r="X136" s="316"/>
      <c r="Y136" s="316"/>
      <c r="Z136" s="316"/>
      <c r="AA136" s="316"/>
      <c r="AB136" s="316"/>
    </row>
    <row r="137" spans="4:28" ht="19.899999999999999" customHeight="1" x14ac:dyDescent="0.25">
      <c r="D137" s="316"/>
      <c r="E137" s="316"/>
      <c r="F137" s="316"/>
      <c r="G137" s="316"/>
      <c r="H137" s="316"/>
      <c r="I137" s="316"/>
      <c r="J137" s="316"/>
      <c r="K137" s="316"/>
      <c r="L137" s="316"/>
      <c r="M137" s="316"/>
      <c r="N137" s="316"/>
      <c r="O137" s="316"/>
      <c r="P137" s="316"/>
      <c r="Q137" s="316"/>
      <c r="R137" s="316"/>
      <c r="S137" s="316"/>
      <c r="T137" s="316"/>
      <c r="U137" s="316"/>
      <c r="V137" s="316"/>
      <c r="W137" s="316"/>
      <c r="X137" s="316"/>
      <c r="Y137" s="316"/>
      <c r="Z137" s="316"/>
      <c r="AA137" s="316"/>
      <c r="AB137" s="316"/>
    </row>
    <row r="138" spans="4:28" ht="19.899999999999999" customHeight="1" x14ac:dyDescent="0.25">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316"/>
      <c r="Z138" s="316"/>
      <c r="AA138" s="316"/>
      <c r="AB138" s="316"/>
    </row>
    <row r="139" spans="4:28" ht="19.899999999999999" customHeight="1" x14ac:dyDescent="0.25">
      <c r="D139" s="316"/>
      <c r="E139" s="316"/>
      <c r="F139" s="316"/>
      <c r="G139" s="316"/>
      <c r="H139" s="316"/>
      <c r="I139" s="316"/>
      <c r="J139" s="316"/>
      <c r="K139" s="316"/>
      <c r="L139" s="316"/>
      <c r="M139" s="316"/>
      <c r="N139" s="316"/>
      <c r="O139" s="316"/>
      <c r="P139" s="316"/>
      <c r="Q139" s="316"/>
      <c r="R139" s="316"/>
      <c r="S139" s="316"/>
      <c r="T139" s="316"/>
      <c r="U139" s="316"/>
      <c r="V139" s="316"/>
      <c r="W139" s="316"/>
      <c r="X139" s="316"/>
      <c r="Y139" s="316"/>
      <c r="Z139" s="316"/>
      <c r="AA139" s="316"/>
      <c r="AB139" s="316"/>
    </row>
    <row r="140" spans="4:28" ht="19.899999999999999" customHeight="1" x14ac:dyDescent="0.25">
      <c r="D140" s="316"/>
      <c r="E140" s="316"/>
      <c r="F140" s="316"/>
      <c r="G140" s="316"/>
      <c r="H140" s="316"/>
      <c r="I140" s="316"/>
      <c r="J140" s="316"/>
      <c r="K140" s="316"/>
      <c r="L140" s="316"/>
      <c r="M140" s="316"/>
      <c r="N140" s="316"/>
      <c r="O140" s="316"/>
      <c r="P140" s="316"/>
      <c r="Q140" s="316"/>
      <c r="R140" s="316"/>
      <c r="S140" s="316"/>
      <c r="T140" s="316"/>
      <c r="U140" s="316"/>
      <c r="V140" s="316"/>
      <c r="W140" s="316"/>
      <c r="X140" s="316"/>
      <c r="Y140" s="316"/>
      <c r="Z140" s="316"/>
      <c r="AA140" s="316"/>
      <c r="AB140" s="316"/>
    </row>
    <row r="141" spans="4:28" ht="19.899999999999999" customHeight="1" x14ac:dyDescent="0.25">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316"/>
      <c r="Z141" s="316"/>
      <c r="AA141" s="316"/>
      <c r="AB141" s="316"/>
    </row>
    <row r="142" spans="4:28" ht="19.899999999999999" customHeight="1" x14ac:dyDescent="0.25">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316"/>
      <c r="Z142" s="316"/>
      <c r="AA142" s="316"/>
      <c r="AB142" s="316"/>
    </row>
    <row r="143" spans="4:28" ht="19.899999999999999" customHeight="1" x14ac:dyDescent="0.25">
      <c r="D143" s="316"/>
      <c r="E143" s="316"/>
      <c r="F143" s="316"/>
      <c r="G143" s="316"/>
      <c r="H143" s="316"/>
      <c r="I143" s="316"/>
      <c r="J143" s="316"/>
      <c r="K143" s="316"/>
      <c r="L143" s="316"/>
      <c r="M143" s="316"/>
      <c r="N143" s="316"/>
      <c r="O143" s="316"/>
      <c r="P143" s="316"/>
      <c r="Q143" s="316"/>
      <c r="R143" s="316"/>
      <c r="S143" s="316"/>
      <c r="T143" s="316"/>
      <c r="U143" s="316"/>
      <c r="V143" s="316"/>
      <c r="W143" s="316"/>
      <c r="X143" s="316"/>
      <c r="Y143" s="316"/>
      <c r="Z143" s="316"/>
      <c r="AA143" s="316"/>
      <c r="AB143" s="316"/>
    </row>
    <row r="144" spans="4:28" ht="19.899999999999999" customHeight="1" x14ac:dyDescent="0.25">
      <c r="D144" s="316"/>
      <c r="E144" s="316"/>
      <c r="F144" s="316"/>
      <c r="G144" s="316"/>
      <c r="H144" s="316"/>
      <c r="I144" s="316"/>
      <c r="J144" s="316"/>
      <c r="K144" s="316"/>
      <c r="L144" s="316"/>
      <c r="M144" s="316"/>
      <c r="N144" s="316"/>
      <c r="O144" s="316"/>
      <c r="P144" s="316"/>
      <c r="Q144" s="316"/>
      <c r="R144" s="316"/>
      <c r="S144" s="316"/>
      <c r="T144" s="316"/>
      <c r="U144" s="316"/>
      <c r="V144" s="316"/>
      <c r="W144" s="316"/>
      <c r="X144" s="316"/>
      <c r="Y144" s="316"/>
      <c r="Z144" s="316"/>
      <c r="AA144" s="316"/>
      <c r="AB144" s="316"/>
    </row>
    <row r="145" spans="4:28" ht="19.899999999999999" customHeight="1" x14ac:dyDescent="0.25">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316"/>
      <c r="Z145" s="316"/>
      <c r="AA145" s="316"/>
      <c r="AB145" s="316"/>
    </row>
  </sheetData>
  <mergeCells count="3">
    <mergeCell ref="G1:I1"/>
    <mergeCell ref="J1:L1"/>
    <mergeCell ref="G3:I3"/>
  </mergeCells>
  <pageMargins left="0.15748031496062992" right="0.15748031496062992" top="0.15748031496062992" bottom="0.15748031496062992" header="0.31496062992125984" footer="0.31496062992125984"/>
  <pageSetup paperSize="136" scale="75" firstPageNumber="0" orientation="landscape" horizontalDpi="300" verticalDpi="300" r:id="rId1"/>
  <headerFooter>
    <oddHeader>&amp;C&amp;"Arial,Standard"&amp;10&amp;A</oddHeader>
    <oddFooter>&amp;C&amp;"Arial,Standard"&amp;10Seite &amp;P</oddFooter>
  </headerFooter>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FFFFFF"/>
  </sheetPr>
  <dimension ref="A1:AMJ122"/>
  <sheetViews>
    <sheetView workbookViewId="0"/>
  </sheetViews>
  <sheetFormatPr baseColWidth="10" defaultColWidth="10.5" defaultRowHeight="15.75" x14ac:dyDescent="0.25"/>
  <cols>
    <col min="1" max="1" width="4.625" style="1" customWidth="1"/>
    <col min="2" max="2" width="4.875" style="1" customWidth="1"/>
    <col min="3" max="3" width="19.125" style="1" customWidth="1"/>
    <col min="4" max="4" width="12" style="1" customWidth="1"/>
    <col min="5" max="6" width="19.5" style="1" customWidth="1"/>
    <col min="7" max="7" width="21.125" style="1" customWidth="1"/>
    <col min="8" max="8" width="14.25" style="191" customWidth="1"/>
    <col min="9" max="9" width="13" style="191" customWidth="1"/>
    <col min="10" max="10" width="19" style="1" customWidth="1"/>
    <col min="11" max="11" width="14.375" style="191" customWidth="1"/>
    <col min="12" max="12" width="18.625" style="191" customWidth="1"/>
    <col min="13" max="13" width="17.875" style="191" customWidth="1"/>
    <col min="14" max="14" width="15" style="191" customWidth="1"/>
    <col min="15" max="15" width="14.25" style="191" customWidth="1"/>
    <col min="16" max="16" width="13.5" style="1" customWidth="1"/>
    <col min="17" max="17" width="18.125" style="1" customWidth="1"/>
    <col min="18" max="1024" width="10.5" style="1"/>
  </cols>
  <sheetData>
    <row r="1" spans="1:27" ht="12.75" customHeight="1" x14ac:dyDescent="0.25">
      <c r="A1" s="2"/>
      <c r="B1" s="2"/>
      <c r="C1" s="192"/>
      <c r="D1" s="193"/>
      <c r="E1" s="8"/>
      <c r="F1" s="192"/>
      <c r="G1" s="194"/>
      <c r="H1" s="8"/>
      <c r="I1" s="192"/>
      <c r="J1" s="194"/>
      <c r="K1" s="8"/>
      <c r="L1" s="180"/>
      <c r="M1" s="180"/>
      <c r="N1" s="180"/>
      <c r="O1" s="180"/>
      <c r="P1" s="2"/>
      <c r="Q1" s="2"/>
      <c r="R1" s="2"/>
      <c r="S1" s="2"/>
      <c r="T1" s="2"/>
      <c r="U1" s="2"/>
      <c r="V1" s="2"/>
      <c r="W1" s="2"/>
      <c r="X1" s="2"/>
      <c r="Y1" s="2"/>
      <c r="Z1" s="2"/>
      <c r="AA1" s="2"/>
    </row>
    <row r="2" spans="1:27" ht="22.7" customHeight="1" x14ac:dyDescent="0.25">
      <c r="A2" s="2"/>
      <c r="B2" s="2"/>
      <c r="C2" s="195" t="s">
        <v>200</v>
      </c>
      <c r="D2" s="196"/>
      <c r="E2"/>
      <c r="F2" s="195" t="s">
        <v>201</v>
      </c>
      <c r="G2" s="197"/>
      <c r="H2"/>
      <c r="I2" s="195" t="s">
        <v>202</v>
      </c>
      <c r="J2" s="197"/>
      <c r="K2" s="8"/>
      <c r="L2" s="180"/>
      <c r="M2" s="180"/>
      <c r="N2" s="180"/>
      <c r="O2" s="180"/>
      <c r="P2" s="2"/>
      <c r="Q2" s="2"/>
      <c r="R2" s="2"/>
      <c r="S2" s="2"/>
      <c r="T2" s="2"/>
      <c r="U2" s="2"/>
      <c r="V2" s="2"/>
      <c r="W2" s="2"/>
      <c r="X2" s="2"/>
      <c r="Y2" s="2"/>
      <c r="Z2" s="2"/>
      <c r="AA2" s="2"/>
    </row>
    <row r="3" spans="1:27" ht="22.7" customHeight="1" x14ac:dyDescent="0.25">
      <c r="A3" s="2"/>
      <c r="B3" s="2"/>
      <c r="C3" s="198">
        <v>2</v>
      </c>
      <c r="D3" s="196" t="s">
        <v>203</v>
      </c>
      <c r="E3"/>
      <c r="F3" s="199" t="s">
        <v>204</v>
      </c>
      <c r="G3" s="200">
        <v>1</v>
      </c>
      <c r="H3"/>
      <c r="I3" s="201" t="s">
        <v>204</v>
      </c>
      <c r="J3" s="200">
        <v>1</v>
      </c>
      <c r="K3" s="8"/>
      <c r="L3" s="180"/>
      <c r="M3" s="180"/>
      <c r="N3" s="180"/>
      <c r="O3" s="180"/>
      <c r="P3" s="2"/>
      <c r="Q3" s="2"/>
      <c r="R3" s="2"/>
      <c r="S3" s="2"/>
      <c r="T3" s="2"/>
      <c r="U3" s="2"/>
      <c r="V3" s="2"/>
      <c r="W3" s="2"/>
      <c r="X3" s="2"/>
      <c r="Y3" s="2"/>
      <c r="Z3" s="2"/>
      <c r="AA3" s="2"/>
    </row>
    <row r="4" spans="1:27" ht="22.7" customHeight="1" x14ac:dyDescent="0.25">
      <c r="A4" s="2"/>
      <c r="B4" s="2"/>
      <c r="C4" s="198">
        <v>1</v>
      </c>
      <c r="D4" s="196" t="s">
        <v>176</v>
      </c>
      <c r="E4"/>
      <c r="F4" s="199" t="s">
        <v>205</v>
      </c>
      <c r="G4" s="200">
        <v>2</v>
      </c>
      <c r="H4"/>
      <c r="I4" s="201" t="s">
        <v>205</v>
      </c>
      <c r="J4" s="200">
        <v>2</v>
      </c>
      <c r="K4" s="8"/>
      <c r="L4" s="180"/>
      <c r="M4" s="180"/>
      <c r="N4" s="180"/>
      <c r="O4" s="180"/>
      <c r="P4" s="2"/>
      <c r="Q4" s="2"/>
      <c r="R4" s="2"/>
      <c r="S4" s="2"/>
      <c r="T4" s="2"/>
      <c r="U4" s="2"/>
      <c r="V4" s="2"/>
      <c r="W4" s="2"/>
      <c r="X4" s="2"/>
      <c r="Y4" s="2"/>
      <c r="Z4" s="2"/>
      <c r="AA4" s="2"/>
    </row>
    <row r="5" spans="1:27" ht="22.7" customHeight="1" x14ac:dyDescent="0.25">
      <c r="A5" s="2"/>
      <c r="B5" s="2"/>
      <c r="C5" s="198">
        <v>0</v>
      </c>
      <c r="D5" s="196" t="s">
        <v>206</v>
      </c>
      <c r="E5"/>
      <c r="F5" s="199" t="s">
        <v>207</v>
      </c>
      <c r="G5" s="200">
        <v>3</v>
      </c>
      <c r="H5"/>
      <c r="I5" s="201" t="s">
        <v>207</v>
      </c>
      <c r="J5" s="200">
        <v>3</v>
      </c>
      <c r="K5" s="8"/>
      <c r="L5" s="180"/>
      <c r="M5" s="180"/>
      <c r="N5" s="180"/>
      <c r="O5" s="180"/>
      <c r="P5" s="2"/>
      <c r="Q5" s="2"/>
      <c r="R5" s="2"/>
      <c r="S5" s="2"/>
      <c r="T5" s="2"/>
      <c r="U5" s="2"/>
      <c r="V5" s="2"/>
      <c r="W5" s="2"/>
      <c r="X5" s="2"/>
      <c r="Y5" s="2"/>
      <c r="Z5" s="2"/>
      <c r="AA5" s="2"/>
    </row>
    <row r="6" spans="1:27" ht="22.7" customHeight="1" x14ac:dyDescent="0.25">
      <c r="A6" s="2"/>
      <c r="B6" s="2"/>
      <c r="C6" s="198">
        <v>-1</v>
      </c>
      <c r="D6" s="196" t="s">
        <v>178</v>
      </c>
      <c r="E6"/>
      <c r="F6" s="199" t="s">
        <v>208</v>
      </c>
      <c r="G6" s="200">
        <v>4</v>
      </c>
      <c r="H6"/>
      <c r="I6" s="201" t="s">
        <v>208</v>
      </c>
      <c r="J6" s="200">
        <v>4</v>
      </c>
      <c r="K6" s="8"/>
      <c r="L6" s="180"/>
      <c r="M6" s="180"/>
      <c r="N6" s="180"/>
      <c r="O6" s="180"/>
      <c r="P6" s="2"/>
      <c r="Q6" s="2"/>
      <c r="R6" s="2"/>
      <c r="S6" s="2"/>
      <c r="T6" s="2"/>
      <c r="U6" s="2"/>
      <c r="V6" s="2"/>
      <c r="W6" s="2"/>
      <c r="X6" s="2"/>
      <c r="Y6" s="2"/>
      <c r="Z6" s="2"/>
      <c r="AA6" s="2"/>
    </row>
    <row r="7" spans="1:27" ht="22.7" customHeight="1" x14ac:dyDescent="0.25">
      <c r="A7" s="2"/>
      <c r="B7" s="2"/>
      <c r="C7" s="198">
        <v>-2</v>
      </c>
      <c r="D7" s="196" t="s">
        <v>209</v>
      </c>
      <c r="E7"/>
      <c r="F7" s="199" t="s">
        <v>210</v>
      </c>
      <c r="G7" s="200">
        <v>5</v>
      </c>
      <c r="H7"/>
      <c r="I7" s="201" t="s">
        <v>210</v>
      </c>
      <c r="J7" s="200">
        <v>5</v>
      </c>
      <c r="K7" s="8"/>
      <c r="L7" s="180"/>
      <c r="M7" s="180"/>
      <c r="N7" s="180"/>
      <c r="O7" s="180"/>
      <c r="P7" s="2"/>
      <c r="Q7" s="2"/>
      <c r="R7" s="2"/>
      <c r="S7" s="2"/>
      <c r="T7" s="2"/>
      <c r="U7" s="2"/>
      <c r="V7" s="2"/>
      <c r="W7" s="2"/>
      <c r="X7" s="2"/>
      <c r="Y7" s="2"/>
      <c r="Z7" s="2"/>
      <c r="AA7" s="2"/>
    </row>
    <row r="8" spans="1:27" ht="22.7" customHeight="1" x14ac:dyDescent="0.25">
      <c r="A8" s="2"/>
      <c r="B8" s="2"/>
      <c r="C8" s="199"/>
      <c r="D8" s="196"/>
      <c r="F8" s="199"/>
      <c r="G8" s="196"/>
      <c r="I8" s="202"/>
      <c r="J8" s="196"/>
      <c r="K8" s="180"/>
      <c r="L8" s="180"/>
      <c r="M8" s="180"/>
      <c r="N8" s="180"/>
      <c r="O8" s="180"/>
      <c r="P8" s="2"/>
      <c r="Q8" s="2"/>
      <c r="R8" s="2"/>
      <c r="S8" s="2"/>
      <c r="T8" s="2"/>
      <c r="U8" s="2"/>
      <c r="V8" s="2"/>
      <c r="W8" s="2"/>
      <c r="X8" s="2"/>
      <c r="Y8" s="2"/>
      <c r="Z8" s="2"/>
      <c r="AA8" s="2"/>
    </row>
    <row r="9" spans="1:27" ht="19.899999999999999" customHeight="1" x14ac:dyDescent="0.25">
      <c r="A9" s="2"/>
      <c r="B9" s="2"/>
      <c r="C9" s="2"/>
      <c r="D9" s="2"/>
      <c r="E9" s="2"/>
      <c r="F9" s="2"/>
      <c r="G9" s="2"/>
      <c r="H9" s="180"/>
      <c r="I9" s="180"/>
      <c r="J9" s="2"/>
      <c r="K9" s="180"/>
      <c r="L9" s="180"/>
      <c r="M9" s="180"/>
      <c r="N9" s="180"/>
      <c r="O9" s="180"/>
      <c r="P9" s="2"/>
      <c r="Q9" s="2"/>
      <c r="R9" s="2"/>
      <c r="S9" s="2"/>
      <c r="T9" s="2"/>
      <c r="U9" s="2"/>
      <c r="V9" s="2"/>
      <c r="W9" s="2"/>
      <c r="X9" s="2"/>
      <c r="Y9" s="2"/>
      <c r="Z9" s="2"/>
      <c r="AA9" s="2"/>
    </row>
    <row r="10" spans="1:27" ht="19.899999999999999" customHeight="1" x14ac:dyDescent="0.25">
      <c r="A10" s="2"/>
      <c r="B10" s="2"/>
      <c r="C10" s="203"/>
      <c r="D10" s="203"/>
      <c r="E10" s="203"/>
      <c r="F10" s="464" t="s">
        <v>211</v>
      </c>
      <c r="G10" s="464"/>
      <c r="H10" s="465" t="s">
        <v>212</v>
      </c>
      <c r="I10" s="465"/>
      <c r="J10" s="465"/>
      <c r="K10" s="204"/>
      <c r="L10" s="466" t="s">
        <v>213</v>
      </c>
      <c r="M10" s="466"/>
      <c r="N10" s="466"/>
      <c r="O10" s="466"/>
      <c r="P10" s="466"/>
      <c r="Q10" s="2"/>
      <c r="R10" s="2"/>
      <c r="S10" s="2"/>
      <c r="T10" s="2"/>
      <c r="U10" s="2"/>
      <c r="V10" s="2"/>
      <c r="W10" s="2"/>
      <c r="X10" s="2"/>
      <c r="Y10" s="2"/>
      <c r="Z10" s="2"/>
      <c r="AA10" s="2"/>
    </row>
    <row r="11" spans="1:27" s="211" customFormat="1" ht="33.950000000000003" customHeight="1" x14ac:dyDescent="0.25">
      <c r="A11" s="205"/>
      <c r="B11" s="205"/>
      <c r="C11" s="206" t="s">
        <v>214</v>
      </c>
      <c r="D11" s="206" t="s">
        <v>105</v>
      </c>
      <c r="E11" s="207" t="s">
        <v>215</v>
      </c>
      <c r="F11" s="206" t="s">
        <v>216</v>
      </c>
      <c r="G11" s="206" t="s">
        <v>217</v>
      </c>
      <c r="H11" s="208" t="s">
        <v>218</v>
      </c>
      <c r="I11" s="208" t="s">
        <v>219</v>
      </c>
      <c r="J11" s="206" t="s">
        <v>202</v>
      </c>
      <c r="K11" s="209" t="s">
        <v>220</v>
      </c>
      <c r="L11" s="208" t="s">
        <v>221</v>
      </c>
      <c r="M11" s="208" t="s">
        <v>222</v>
      </c>
      <c r="N11" s="208" t="s">
        <v>223</v>
      </c>
      <c r="O11" s="208" t="s">
        <v>224</v>
      </c>
      <c r="P11" s="206" t="s">
        <v>225</v>
      </c>
      <c r="Q11" s="210" t="s">
        <v>226</v>
      </c>
      <c r="R11" s="205"/>
      <c r="S11" s="205"/>
      <c r="T11" s="205"/>
      <c r="U11" s="205"/>
      <c r="V11" s="205"/>
      <c r="W11" s="205"/>
      <c r="X11" s="205"/>
      <c r="Y11" s="205"/>
      <c r="Z11" s="205"/>
      <c r="AA11" s="205"/>
    </row>
    <row r="12" spans="1:27" ht="22.7" customHeight="1" x14ac:dyDescent="0.25">
      <c r="A12" s="2"/>
      <c r="B12" s="2"/>
      <c r="C12" s="203" t="s">
        <v>227</v>
      </c>
      <c r="D12" s="203" t="s">
        <v>228</v>
      </c>
      <c r="E12" s="203" t="s">
        <v>229</v>
      </c>
      <c r="F12" s="203" t="s">
        <v>230</v>
      </c>
      <c r="G12" s="203" t="s">
        <v>231</v>
      </c>
      <c r="H12" s="212">
        <v>0</v>
      </c>
      <c r="I12" s="212">
        <v>2</v>
      </c>
      <c r="J12" s="212">
        <v>5</v>
      </c>
      <c r="K12" s="213">
        <f t="shared" ref="K12:K19" si="0">(I12+J12-H12)/3</f>
        <v>2.3333333333333335</v>
      </c>
      <c r="L12" s="212" t="s">
        <v>232</v>
      </c>
      <c r="M12" s="212" t="s">
        <v>233</v>
      </c>
      <c r="N12" s="212" t="s">
        <v>234</v>
      </c>
      <c r="O12" s="212">
        <v>7</v>
      </c>
      <c r="P12" s="214">
        <v>44256</v>
      </c>
      <c r="Q12" s="215">
        <f t="shared" ref="Q12:Q31" si="1">P12+O12</f>
        <v>44263</v>
      </c>
      <c r="R12" s="2"/>
      <c r="S12" s="2"/>
      <c r="T12" s="2"/>
      <c r="U12" s="2"/>
      <c r="V12" s="2"/>
      <c r="W12" s="2"/>
      <c r="X12" s="2"/>
      <c r="Y12" s="2"/>
      <c r="Z12" s="2"/>
      <c r="AA12" s="2"/>
    </row>
    <row r="13" spans="1:27" ht="22.7" customHeight="1" x14ac:dyDescent="0.25">
      <c r="A13" s="2"/>
      <c r="B13" s="2"/>
      <c r="C13" s="203" t="s">
        <v>235</v>
      </c>
      <c r="D13" s="203" t="s">
        <v>228</v>
      </c>
      <c r="E13" s="203" t="s">
        <v>235</v>
      </c>
      <c r="F13" s="203" t="s">
        <v>236</v>
      </c>
      <c r="G13" s="203" t="s">
        <v>237</v>
      </c>
      <c r="H13" s="212">
        <v>-1</v>
      </c>
      <c r="I13" s="212">
        <v>2</v>
      </c>
      <c r="J13" s="212">
        <v>3</v>
      </c>
      <c r="K13" s="213">
        <f t="shared" si="0"/>
        <v>2</v>
      </c>
      <c r="L13" s="212" t="s">
        <v>238</v>
      </c>
      <c r="M13" s="212" t="s">
        <v>239</v>
      </c>
      <c r="N13" s="212" t="s">
        <v>240</v>
      </c>
      <c r="O13" s="212">
        <v>30</v>
      </c>
      <c r="P13" s="214">
        <v>44256</v>
      </c>
      <c r="Q13" s="215">
        <f t="shared" si="1"/>
        <v>44286</v>
      </c>
      <c r="R13" s="2"/>
      <c r="S13" s="2"/>
      <c r="T13" s="2"/>
      <c r="U13" s="2"/>
      <c r="V13" s="2"/>
      <c r="W13" s="2"/>
      <c r="X13" s="2"/>
      <c r="Y13" s="2"/>
      <c r="Z13" s="2"/>
      <c r="AA13" s="2"/>
    </row>
    <row r="14" spans="1:27" ht="22.7" customHeight="1" x14ac:dyDescent="0.25">
      <c r="A14" s="2"/>
      <c r="B14" s="2"/>
      <c r="C14" s="203" t="s">
        <v>241</v>
      </c>
      <c r="D14" s="203" t="s">
        <v>228</v>
      </c>
      <c r="E14" s="203" t="s">
        <v>242</v>
      </c>
      <c r="F14" s="203"/>
      <c r="G14" s="203" t="s">
        <v>243</v>
      </c>
      <c r="H14" s="212">
        <v>0</v>
      </c>
      <c r="I14" s="212">
        <v>3</v>
      </c>
      <c r="J14" s="212">
        <v>2</v>
      </c>
      <c r="K14" s="213">
        <f t="shared" si="0"/>
        <v>1.6666666666666667</v>
      </c>
      <c r="L14" s="212" t="s">
        <v>35</v>
      </c>
      <c r="M14" s="212" t="s">
        <v>73</v>
      </c>
      <c r="N14" s="212" t="s">
        <v>244</v>
      </c>
      <c r="O14" s="212">
        <v>7</v>
      </c>
      <c r="P14" s="214">
        <v>44256</v>
      </c>
      <c r="Q14" s="215">
        <f t="shared" si="1"/>
        <v>44263</v>
      </c>
      <c r="R14" s="2"/>
      <c r="S14" s="2"/>
      <c r="T14" s="2"/>
      <c r="U14" s="2"/>
      <c r="V14" s="2"/>
      <c r="W14" s="2"/>
      <c r="X14" s="2"/>
      <c r="Y14" s="2"/>
      <c r="Z14" s="2"/>
      <c r="AA14" s="2"/>
    </row>
    <row r="15" spans="1:27" ht="22.7" customHeight="1" x14ac:dyDescent="0.25">
      <c r="A15" s="2"/>
      <c r="B15" s="2"/>
      <c r="C15" s="203" t="s">
        <v>57</v>
      </c>
      <c r="D15" s="203" t="s">
        <v>245</v>
      </c>
      <c r="E15" s="203" t="s">
        <v>246</v>
      </c>
      <c r="F15" s="203" t="s">
        <v>99</v>
      </c>
      <c r="G15" s="203" t="s">
        <v>247</v>
      </c>
      <c r="H15" s="212">
        <v>2</v>
      </c>
      <c r="I15" s="212">
        <v>5</v>
      </c>
      <c r="J15" s="212">
        <v>1</v>
      </c>
      <c r="K15" s="213">
        <f t="shared" si="0"/>
        <v>1.3333333333333333</v>
      </c>
      <c r="L15" s="212" t="s">
        <v>248</v>
      </c>
      <c r="M15" s="212" t="s">
        <v>249</v>
      </c>
      <c r="N15" s="212" t="s">
        <v>250</v>
      </c>
      <c r="O15" s="212">
        <v>0</v>
      </c>
      <c r="P15" s="214">
        <v>44256</v>
      </c>
      <c r="Q15" s="215">
        <f t="shared" si="1"/>
        <v>44256</v>
      </c>
      <c r="R15" s="2"/>
      <c r="S15" s="2"/>
      <c r="T15" s="2"/>
      <c r="U15" s="2"/>
      <c r="V15" s="2"/>
      <c r="W15" s="2"/>
      <c r="X15" s="2"/>
      <c r="Y15" s="2"/>
      <c r="Z15" s="2"/>
      <c r="AA15" s="2"/>
    </row>
    <row r="16" spans="1:27" ht="22.7" customHeight="1" x14ac:dyDescent="0.25">
      <c r="A16" s="2"/>
      <c r="B16" s="2"/>
      <c r="C16" s="203" t="s">
        <v>251</v>
      </c>
      <c r="D16" s="203" t="s">
        <v>228</v>
      </c>
      <c r="E16" s="203" t="s">
        <v>252</v>
      </c>
      <c r="F16" s="203" t="s">
        <v>253</v>
      </c>
      <c r="G16" s="203" t="s">
        <v>254</v>
      </c>
      <c r="H16" s="212">
        <v>0</v>
      </c>
      <c r="I16" s="212">
        <v>2</v>
      </c>
      <c r="J16" s="212">
        <v>2</v>
      </c>
      <c r="K16" s="213">
        <f t="shared" si="0"/>
        <v>1.3333333333333333</v>
      </c>
      <c r="L16" s="212" t="s">
        <v>35</v>
      </c>
      <c r="M16" s="212" t="s">
        <v>255</v>
      </c>
      <c r="N16" s="212" t="s">
        <v>256</v>
      </c>
      <c r="O16" s="212">
        <v>30</v>
      </c>
      <c r="P16" s="214">
        <v>44256</v>
      </c>
      <c r="Q16" s="215">
        <f t="shared" si="1"/>
        <v>44286</v>
      </c>
      <c r="R16" s="2"/>
      <c r="S16" s="2"/>
      <c r="T16" s="2"/>
      <c r="U16" s="2"/>
      <c r="V16" s="2"/>
      <c r="W16" s="2"/>
      <c r="X16" s="2"/>
      <c r="Y16" s="2"/>
      <c r="Z16" s="2"/>
      <c r="AA16" s="2"/>
    </row>
    <row r="17" spans="1:31" ht="22.7" customHeight="1" x14ac:dyDescent="0.25">
      <c r="A17" s="2"/>
      <c r="B17" s="2"/>
      <c r="C17" s="203"/>
      <c r="D17" s="203"/>
      <c r="E17" s="203"/>
      <c r="F17" s="203"/>
      <c r="G17" s="203"/>
      <c r="H17" s="212"/>
      <c r="I17" s="212"/>
      <c r="J17" s="212"/>
      <c r="K17" s="213">
        <f t="shared" si="0"/>
        <v>0</v>
      </c>
      <c r="L17" s="212"/>
      <c r="M17" s="212"/>
      <c r="N17" s="212"/>
      <c r="O17" s="212"/>
      <c r="P17" s="214"/>
      <c r="Q17" s="215">
        <f t="shared" si="1"/>
        <v>0</v>
      </c>
      <c r="R17" s="2"/>
      <c r="S17" s="2"/>
      <c r="T17" s="2"/>
      <c r="U17" s="2"/>
      <c r="V17" s="2"/>
      <c r="W17" s="2"/>
      <c r="X17" s="2"/>
      <c r="Y17" s="2"/>
      <c r="Z17" s="2"/>
      <c r="AA17" s="2"/>
    </row>
    <row r="18" spans="1:31" ht="22.7" customHeight="1" x14ac:dyDescent="0.25">
      <c r="A18" s="2"/>
      <c r="B18" s="2"/>
      <c r="C18" s="203"/>
      <c r="D18" s="203"/>
      <c r="E18" s="203"/>
      <c r="F18" s="203"/>
      <c r="G18" s="203"/>
      <c r="H18" s="212"/>
      <c r="I18" s="212"/>
      <c r="J18" s="212"/>
      <c r="K18" s="213">
        <f t="shared" si="0"/>
        <v>0</v>
      </c>
      <c r="L18" s="212"/>
      <c r="M18" s="212"/>
      <c r="N18" s="212"/>
      <c r="O18" s="212"/>
      <c r="P18" s="214"/>
      <c r="Q18" s="215">
        <f t="shared" si="1"/>
        <v>0</v>
      </c>
      <c r="R18" s="2"/>
      <c r="S18" s="2"/>
      <c r="T18" s="2"/>
      <c r="U18" s="2"/>
      <c r="V18" s="2"/>
      <c r="W18" s="2"/>
      <c r="X18" s="2"/>
      <c r="Y18" s="2"/>
      <c r="Z18" s="2"/>
      <c r="AA18" s="2"/>
    </row>
    <row r="19" spans="1:31" ht="22.7" customHeight="1" x14ac:dyDescent="0.25">
      <c r="A19" s="2"/>
      <c r="B19" s="2"/>
      <c r="C19" s="203"/>
      <c r="D19" s="203"/>
      <c r="E19" s="203"/>
      <c r="F19" s="203"/>
      <c r="G19" s="203"/>
      <c r="H19" s="212"/>
      <c r="I19" s="212"/>
      <c r="J19" s="212"/>
      <c r="K19" s="213">
        <f t="shared" si="0"/>
        <v>0</v>
      </c>
      <c r="L19" s="212"/>
      <c r="M19" s="212"/>
      <c r="N19" s="212"/>
      <c r="O19" s="212"/>
      <c r="P19" s="214"/>
      <c r="Q19" s="215">
        <f t="shared" si="1"/>
        <v>0</v>
      </c>
      <c r="R19" s="2"/>
      <c r="S19" s="2"/>
      <c r="T19" s="2"/>
      <c r="U19" s="2"/>
      <c r="V19" s="2"/>
      <c r="W19" s="2"/>
      <c r="X19" s="2"/>
      <c r="Y19" s="2"/>
      <c r="Z19" s="2"/>
      <c r="AA19" s="2"/>
    </row>
    <row r="20" spans="1:31" ht="22.7" customHeight="1" x14ac:dyDescent="0.25">
      <c r="A20" s="2"/>
      <c r="B20" s="2"/>
      <c r="C20" s="203"/>
      <c r="D20" s="203"/>
      <c r="E20" s="203"/>
      <c r="F20" s="203"/>
      <c r="G20" s="203"/>
      <c r="H20" s="212"/>
      <c r="I20" s="212"/>
      <c r="J20" s="212"/>
      <c r="K20" s="204"/>
      <c r="L20" s="212"/>
      <c r="M20" s="212"/>
      <c r="N20" s="212"/>
      <c r="O20" s="212"/>
      <c r="P20" s="214"/>
      <c r="Q20" s="215">
        <f t="shared" si="1"/>
        <v>0</v>
      </c>
      <c r="R20" s="2"/>
      <c r="S20" s="2"/>
      <c r="T20" s="2"/>
      <c r="U20" s="2"/>
      <c r="V20" s="2"/>
      <c r="W20" s="2"/>
      <c r="X20" s="2"/>
      <c r="Y20" s="2"/>
      <c r="Z20" s="2"/>
      <c r="AA20" s="2"/>
    </row>
    <row r="21" spans="1:31" ht="22.7" customHeight="1" x14ac:dyDescent="0.25">
      <c r="A21" s="2"/>
      <c r="B21" s="2"/>
      <c r="C21" s="203"/>
      <c r="D21" s="203"/>
      <c r="E21" s="203"/>
      <c r="F21" s="203"/>
      <c r="G21" s="203"/>
      <c r="H21" s="212"/>
      <c r="I21" s="212"/>
      <c r="J21" s="212"/>
      <c r="K21" s="204"/>
      <c r="L21" s="212"/>
      <c r="M21" s="212"/>
      <c r="N21" s="212"/>
      <c r="O21" s="212"/>
      <c r="P21" s="214"/>
      <c r="Q21" s="215">
        <f t="shared" si="1"/>
        <v>0</v>
      </c>
      <c r="R21" s="2"/>
      <c r="S21" s="2"/>
      <c r="T21" s="2"/>
      <c r="U21" s="2"/>
      <c r="V21" s="2"/>
      <c r="W21" s="2"/>
      <c r="X21" s="2"/>
      <c r="Y21" s="2"/>
      <c r="Z21" s="2"/>
      <c r="AA21" s="2"/>
    </row>
    <row r="22" spans="1:31" ht="22.7" customHeight="1" x14ac:dyDescent="0.25">
      <c r="A22" s="2"/>
      <c r="B22" s="2"/>
      <c r="C22" s="203"/>
      <c r="D22" s="203"/>
      <c r="E22" s="203"/>
      <c r="F22" s="203"/>
      <c r="G22" s="203"/>
      <c r="H22" s="212"/>
      <c r="I22" s="212"/>
      <c r="J22" s="212"/>
      <c r="K22" s="204"/>
      <c r="L22" s="212"/>
      <c r="M22" s="212"/>
      <c r="N22" s="212"/>
      <c r="O22" s="212"/>
      <c r="P22" s="214"/>
      <c r="Q22" s="215">
        <f t="shared" si="1"/>
        <v>0</v>
      </c>
      <c r="R22" s="2"/>
      <c r="S22" s="2"/>
      <c r="T22" s="2"/>
      <c r="U22" s="2"/>
      <c r="V22" s="2"/>
      <c r="W22" s="2"/>
      <c r="X22" s="2"/>
      <c r="Y22" s="2"/>
      <c r="Z22" s="2"/>
      <c r="AA22" s="2"/>
    </row>
    <row r="23" spans="1:31" ht="22.7" customHeight="1" x14ac:dyDescent="0.25">
      <c r="A23" s="2"/>
      <c r="B23" s="2"/>
      <c r="C23" s="203"/>
      <c r="D23" s="203"/>
      <c r="E23" s="203"/>
      <c r="F23" s="203"/>
      <c r="G23" s="203"/>
      <c r="H23" s="212"/>
      <c r="I23" s="212"/>
      <c r="J23" s="212"/>
      <c r="K23" s="204"/>
      <c r="L23" s="212"/>
      <c r="M23" s="212"/>
      <c r="N23" s="212"/>
      <c r="O23" s="212"/>
      <c r="P23" s="214"/>
      <c r="Q23" s="215">
        <f t="shared" si="1"/>
        <v>0</v>
      </c>
      <c r="R23" s="2"/>
      <c r="S23" s="2"/>
      <c r="T23" s="2"/>
      <c r="U23" s="2"/>
      <c r="V23" s="2"/>
      <c r="W23" s="2"/>
      <c r="X23" s="2"/>
      <c r="Y23" s="2"/>
      <c r="Z23" s="2"/>
      <c r="AA23" s="2"/>
    </row>
    <row r="24" spans="1:31" ht="22.7" customHeight="1" x14ac:dyDescent="0.25">
      <c r="A24" s="2"/>
      <c r="B24" s="2"/>
      <c r="C24" s="203"/>
      <c r="D24" s="203"/>
      <c r="E24" s="203"/>
      <c r="F24" s="203"/>
      <c r="G24" s="203"/>
      <c r="H24" s="212"/>
      <c r="I24" s="212"/>
      <c r="J24" s="212"/>
      <c r="K24" s="204"/>
      <c r="L24" s="212"/>
      <c r="M24" s="212"/>
      <c r="N24" s="212"/>
      <c r="O24" s="212"/>
      <c r="P24" s="214"/>
      <c r="Q24" s="215">
        <f t="shared" si="1"/>
        <v>0</v>
      </c>
      <c r="R24" s="2"/>
      <c r="S24" s="2"/>
      <c r="T24" s="2"/>
      <c r="U24" s="2"/>
      <c r="V24" s="2"/>
      <c r="W24" s="2"/>
      <c r="X24" s="2"/>
      <c r="Y24" s="2"/>
      <c r="Z24" s="2"/>
      <c r="AA24" s="2"/>
    </row>
    <row r="25" spans="1:31" ht="22.7" customHeight="1" x14ac:dyDescent="0.25">
      <c r="A25" s="2"/>
      <c r="B25" s="2"/>
      <c r="C25" s="203"/>
      <c r="D25" s="203"/>
      <c r="E25" s="203"/>
      <c r="F25" s="203"/>
      <c r="G25" s="203"/>
      <c r="H25" s="212"/>
      <c r="I25" s="212"/>
      <c r="J25" s="212"/>
      <c r="K25" s="204"/>
      <c r="L25" s="212"/>
      <c r="M25" s="212"/>
      <c r="N25" s="212"/>
      <c r="O25" s="212"/>
      <c r="P25" s="214"/>
      <c r="Q25" s="215">
        <f t="shared" si="1"/>
        <v>0</v>
      </c>
      <c r="R25" s="2"/>
      <c r="S25" s="2"/>
      <c r="T25" s="2"/>
      <c r="U25" s="2"/>
      <c r="V25" s="2"/>
      <c r="W25" s="2"/>
      <c r="X25" s="2"/>
      <c r="Y25" s="2"/>
      <c r="Z25" s="2"/>
      <c r="AA25" s="2"/>
    </row>
    <row r="26" spans="1:31" ht="22.7" customHeight="1" x14ac:dyDescent="0.25">
      <c r="A26" s="2"/>
      <c r="B26" s="2"/>
      <c r="C26" s="203"/>
      <c r="D26" s="203"/>
      <c r="E26" s="203"/>
      <c r="F26" s="203"/>
      <c r="G26" s="203"/>
      <c r="H26" s="212"/>
      <c r="I26" s="212"/>
      <c r="J26" s="203"/>
      <c r="K26" s="204"/>
      <c r="L26" s="212"/>
      <c r="M26" s="212"/>
      <c r="N26" s="212"/>
      <c r="O26" s="212"/>
      <c r="P26" s="214"/>
      <c r="Q26" s="215">
        <f t="shared" si="1"/>
        <v>0</v>
      </c>
      <c r="R26" s="2"/>
      <c r="S26" s="2"/>
      <c r="T26" s="2"/>
      <c r="U26" s="2"/>
      <c r="V26" s="2"/>
      <c r="W26" s="2"/>
      <c r="X26" s="2"/>
      <c r="Y26" s="2"/>
      <c r="Z26" s="2"/>
      <c r="AA26" s="2"/>
    </row>
    <row r="27" spans="1:31" ht="22.7" customHeight="1" x14ac:dyDescent="0.25">
      <c r="A27" s="2"/>
      <c r="B27" s="2"/>
      <c r="C27" s="203"/>
      <c r="D27" s="203"/>
      <c r="E27" s="203"/>
      <c r="F27" s="203"/>
      <c r="G27" s="203"/>
      <c r="H27" s="212"/>
      <c r="I27" s="212"/>
      <c r="J27" s="203"/>
      <c r="K27" s="204"/>
      <c r="L27" s="212"/>
      <c r="M27" s="212"/>
      <c r="N27" s="212"/>
      <c r="O27" s="212"/>
      <c r="P27" s="214"/>
      <c r="Q27" s="215">
        <f t="shared" si="1"/>
        <v>0</v>
      </c>
      <c r="R27" s="2"/>
      <c r="S27" s="2"/>
      <c r="T27" s="2"/>
      <c r="U27" s="2"/>
      <c r="V27" s="2"/>
      <c r="W27" s="2"/>
      <c r="X27" s="2"/>
      <c r="Y27" s="2"/>
      <c r="Z27" s="2"/>
      <c r="AA27" s="2"/>
    </row>
    <row r="28" spans="1:31" ht="22.7" customHeight="1" x14ac:dyDescent="0.25">
      <c r="A28" s="2"/>
      <c r="B28" s="2"/>
      <c r="C28" s="203"/>
      <c r="D28" s="203"/>
      <c r="E28" s="203"/>
      <c r="F28" s="203"/>
      <c r="G28" s="203"/>
      <c r="H28" s="212"/>
      <c r="I28" s="212"/>
      <c r="J28" s="203"/>
      <c r="K28" s="204"/>
      <c r="L28" s="212"/>
      <c r="M28" s="212"/>
      <c r="N28" s="212"/>
      <c r="O28" s="212"/>
      <c r="P28" s="214"/>
      <c r="Q28" s="215">
        <f t="shared" si="1"/>
        <v>0</v>
      </c>
      <c r="R28" s="2"/>
      <c r="S28" s="2"/>
      <c r="T28" s="2"/>
      <c r="U28" s="2"/>
      <c r="V28" s="2"/>
      <c r="W28" s="2"/>
      <c r="X28" s="2"/>
      <c r="Y28" s="2"/>
      <c r="Z28" s="2"/>
      <c r="AA28" s="2"/>
    </row>
    <row r="29" spans="1:31" ht="22.7" customHeight="1" x14ac:dyDescent="0.25">
      <c r="A29" s="2"/>
      <c r="B29" s="2"/>
      <c r="C29" s="203"/>
      <c r="D29" s="203"/>
      <c r="E29" s="203"/>
      <c r="F29" s="203"/>
      <c r="G29" s="203"/>
      <c r="H29" s="212"/>
      <c r="I29" s="212"/>
      <c r="J29" s="203"/>
      <c r="K29" s="204"/>
      <c r="L29" s="212"/>
      <c r="M29" s="212"/>
      <c r="N29" s="212"/>
      <c r="O29" s="212"/>
      <c r="P29" s="214"/>
      <c r="Q29" s="215">
        <f t="shared" si="1"/>
        <v>0</v>
      </c>
      <c r="R29" s="2"/>
      <c r="S29" s="2"/>
      <c r="T29" s="2"/>
      <c r="U29" s="2"/>
      <c r="V29" s="2"/>
      <c r="W29" s="2"/>
      <c r="X29" s="2"/>
      <c r="Y29" s="2"/>
      <c r="Z29" s="2"/>
      <c r="AA29" s="2"/>
    </row>
    <row r="30" spans="1:31" ht="22.7" customHeight="1" x14ac:dyDescent="0.25">
      <c r="A30" s="2"/>
      <c r="B30" s="2"/>
      <c r="C30" s="203"/>
      <c r="D30" s="203"/>
      <c r="E30" s="203"/>
      <c r="F30" s="203"/>
      <c r="G30" s="203"/>
      <c r="H30" s="212"/>
      <c r="I30" s="212"/>
      <c r="J30" s="203"/>
      <c r="K30" s="204"/>
      <c r="L30" s="212"/>
      <c r="M30" s="212"/>
      <c r="N30" s="212"/>
      <c r="O30" s="212"/>
      <c r="P30" s="214"/>
      <c r="Q30" s="215">
        <f t="shared" si="1"/>
        <v>0</v>
      </c>
      <c r="R30" s="2"/>
      <c r="S30" s="2"/>
      <c r="T30" s="2"/>
      <c r="U30" s="2"/>
      <c r="V30" s="2"/>
      <c r="W30" s="2"/>
      <c r="X30" s="2"/>
      <c r="Y30" s="2"/>
      <c r="Z30" s="2"/>
      <c r="AA30" s="2"/>
    </row>
    <row r="31" spans="1:31" ht="22.7" customHeight="1" x14ac:dyDescent="0.25">
      <c r="A31" s="2"/>
      <c r="B31" s="2"/>
      <c r="C31" s="203"/>
      <c r="D31" s="203"/>
      <c r="E31" s="203"/>
      <c r="F31" s="203"/>
      <c r="G31" s="203"/>
      <c r="H31" s="212"/>
      <c r="I31" s="212"/>
      <c r="J31" s="203"/>
      <c r="K31" s="204"/>
      <c r="L31" s="212"/>
      <c r="M31" s="212"/>
      <c r="N31" s="212"/>
      <c r="O31" s="212"/>
      <c r="P31" s="214"/>
      <c r="Q31" s="215">
        <f t="shared" si="1"/>
        <v>0</v>
      </c>
      <c r="R31" s="2"/>
      <c r="S31" s="2"/>
      <c r="T31" s="2"/>
      <c r="U31" s="2"/>
      <c r="V31" s="2"/>
      <c r="W31" s="2"/>
      <c r="X31" s="2"/>
      <c r="Y31" s="2"/>
      <c r="Z31" s="2"/>
      <c r="AA31" s="2"/>
    </row>
    <row r="32" spans="1:31" ht="22.7" customHeight="1" x14ac:dyDescent="0.25">
      <c r="A32" s="2"/>
      <c r="B32" s="2"/>
      <c r="C32" s="2"/>
      <c r="D32" s="2"/>
      <c r="E32" s="2"/>
      <c r="F32" s="2"/>
      <c r="G32" s="2"/>
      <c r="H32" s="180"/>
      <c r="I32" s="180"/>
      <c r="J32" s="2"/>
      <c r="K32" s="180"/>
      <c r="L32" s="180"/>
      <c r="M32" s="180"/>
      <c r="N32" s="180"/>
      <c r="O32" s="180"/>
      <c r="P32" s="2"/>
      <c r="Q32" s="2"/>
      <c r="R32" s="2"/>
      <c r="S32" s="2"/>
      <c r="T32" s="2"/>
      <c r="U32" s="2"/>
      <c r="V32" s="2"/>
      <c r="W32" s="2"/>
      <c r="X32" s="2"/>
      <c r="Y32" s="2"/>
      <c r="Z32" s="2"/>
      <c r="AA32" s="2"/>
      <c r="AB32" s="2"/>
      <c r="AC32" s="2"/>
      <c r="AD32" s="2"/>
      <c r="AE32" s="2"/>
    </row>
    <row r="33" spans="1:31" ht="22.7" customHeight="1" x14ac:dyDescent="0.25">
      <c r="A33" s="2"/>
      <c r="B33" s="2"/>
      <c r="C33" s="2"/>
      <c r="D33" s="2"/>
      <c r="E33" s="2"/>
      <c r="F33" s="2"/>
      <c r="G33" s="2"/>
      <c r="H33" s="180"/>
      <c r="I33" s="180"/>
      <c r="J33" s="2"/>
      <c r="K33" s="180"/>
      <c r="L33" s="180"/>
      <c r="M33" s="180"/>
      <c r="N33" s="180"/>
      <c r="O33" s="180"/>
      <c r="P33" s="2"/>
      <c r="Q33" s="2"/>
      <c r="R33" s="2"/>
      <c r="S33" s="2"/>
      <c r="T33" s="2"/>
      <c r="U33" s="2"/>
      <c r="V33" s="2"/>
      <c r="W33" s="2"/>
      <c r="X33" s="2"/>
      <c r="Y33" s="2"/>
      <c r="Z33" s="2"/>
      <c r="AA33" s="2"/>
      <c r="AB33" s="2"/>
      <c r="AC33" s="2"/>
      <c r="AD33" s="2"/>
      <c r="AE33" s="2"/>
    </row>
    <row r="34" spans="1:31" ht="22.7" customHeight="1" x14ac:dyDescent="0.25">
      <c r="A34" s="2"/>
      <c r="B34" s="2"/>
      <c r="C34" s="2"/>
      <c r="D34" s="2"/>
      <c r="E34" s="2"/>
      <c r="F34" s="2"/>
      <c r="G34" s="2"/>
      <c r="H34" s="180"/>
      <c r="I34" s="180"/>
      <c r="J34" s="2"/>
      <c r="K34" s="180"/>
      <c r="L34" s="180"/>
      <c r="M34" s="180"/>
      <c r="N34" s="180"/>
      <c r="O34" s="180"/>
      <c r="P34" s="2"/>
      <c r="Q34" s="2"/>
      <c r="R34" s="2"/>
      <c r="S34" s="2"/>
      <c r="T34" s="2"/>
      <c r="U34" s="2"/>
      <c r="V34" s="2"/>
      <c r="W34" s="2"/>
      <c r="X34" s="2"/>
      <c r="Y34" s="2"/>
      <c r="Z34" s="2"/>
      <c r="AA34" s="2"/>
      <c r="AB34" s="2"/>
      <c r="AC34" s="2"/>
      <c r="AD34" s="2"/>
      <c r="AE34" s="2"/>
    </row>
    <row r="35" spans="1:31" ht="22.7" customHeight="1" x14ac:dyDescent="0.25">
      <c r="A35" s="2"/>
      <c r="B35" s="2"/>
      <c r="C35" s="2"/>
      <c r="D35" s="2"/>
      <c r="E35" s="2"/>
      <c r="F35" s="2"/>
      <c r="G35" s="2"/>
      <c r="H35" s="180"/>
      <c r="I35" s="180"/>
      <c r="J35" s="2"/>
      <c r="K35" s="180"/>
      <c r="L35" s="180"/>
      <c r="M35" s="180"/>
      <c r="N35" s="180"/>
      <c r="O35" s="180"/>
      <c r="P35" s="2"/>
      <c r="Q35" s="2"/>
      <c r="R35" s="2"/>
      <c r="S35" s="2"/>
      <c r="T35" s="2"/>
      <c r="U35" s="2"/>
      <c r="V35" s="2"/>
      <c r="W35" s="2"/>
      <c r="X35" s="2"/>
      <c r="Y35" s="2"/>
      <c r="Z35" s="2"/>
      <c r="AA35" s="2"/>
      <c r="AB35" s="2"/>
      <c r="AC35" s="2"/>
      <c r="AD35" s="2"/>
      <c r="AE35" s="2"/>
    </row>
    <row r="36" spans="1:31" ht="22.7" customHeight="1" x14ac:dyDescent="0.25">
      <c r="A36" s="2"/>
      <c r="B36" s="2"/>
      <c r="C36" s="2"/>
      <c r="D36" s="2"/>
      <c r="E36" s="2"/>
      <c r="F36" s="2"/>
      <c r="G36" s="2"/>
      <c r="H36" s="180"/>
      <c r="I36" s="180"/>
      <c r="J36" s="2"/>
      <c r="K36" s="180"/>
      <c r="L36" s="180"/>
      <c r="M36" s="180"/>
      <c r="N36" s="180"/>
      <c r="O36" s="180"/>
      <c r="P36" s="2"/>
      <c r="Q36" s="2"/>
      <c r="R36" s="2"/>
      <c r="S36" s="2"/>
      <c r="T36" s="2"/>
      <c r="U36" s="2"/>
      <c r="V36" s="2"/>
      <c r="W36" s="2"/>
      <c r="X36" s="2"/>
      <c r="Y36" s="2"/>
      <c r="Z36" s="2"/>
      <c r="AA36" s="2"/>
      <c r="AB36" s="2"/>
      <c r="AC36" s="2"/>
      <c r="AD36" s="2"/>
      <c r="AE36" s="2"/>
    </row>
    <row r="37" spans="1:31" ht="22.7" customHeight="1" x14ac:dyDescent="0.25">
      <c r="A37" s="2"/>
      <c r="B37" s="2"/>
      <c r="C37" s="2"/>
      <c r="D37" s="2"/>
      <c r="E37" s="2"/>
      <c r="F37" s="2"/>
      <c r="G37" s="2"/>
      <c r="H37" s="180"/>
      <c r="I37" s="180"/>
      <c r="J37" s="2"/>
      <c r="K37" s="180"/>
      <c r="L37" s="180"/>
      <c r="M37" s="180"/>
      <c r="N37" s="180"/>
      <c r="O37" s="180"/>
      <c r="P37" s="2"/>
      <c r="Q37" s="2"/>
      <c r="R37" s="2"/>
      <c r="S37" s="2"/>
      <c r="T37" s="2"/>
      <c r="U37" s="2"/>
      <c r="V37" s="2"/>
      <c r="W37" s="2"/>
      <c r="X37" s="2"/>
      <c r="Y37" s="2"/>
      <c r="Z37" s="2"/>
      <c r="AA37" s="2"/>
      <c r="AB37" s="2"/>
      <c r="AC37" s="2"/>
      <c r="AD37" s="2"/>
      <c r="AE37" s="2"/>
    </row>
    <row r="38" spans="1:31" ht="22.7" customHeight="1" x14ac:dyDescent="0.25">
      <c r="A38" s="2"/>
      <c r="B38" s="2"/>
      <c r="C38" s="2"/>
      <c r="D38" s="2"/>
      <c r="E38" s="2"/>
      <c r="F38" s="2"/>
      <c r="G38" s="2"/>
      <c r="H38" s="180"/>
      <c r="I38" s="180"/>
      <c r="J38" s="2"/>
      <c r="K38" s="180"/>
      <c r="L38" s="180"/>
      <c r="M38" s="180"/>
      <c r="N38" s="180"/>
      <c r="O38" s="180"/>
      <c r="P38" s="2"/>
      <c r="Q38" s="2"/>
      <c r="R38" s="2"/>
      <c r="S38" s="2"/>
      <c r="T38" s="2"/>
      <c r="U38" s="2"/>
      <c r="V38" s="2"/>
      <c r="W38" s="2"/>
      <c r="X38" s="2"/>
      <c r="Y38" s="2"/>
      <c r="Z38" s="2"/>
      <c r="AA38" s="2"/>
      <c r="AB38" s="2"/>
      <c r="AC38" s="2"/>
      <c r="AD38" s="2"/>
      <c r="AE38" s="2"/>
    </row>
    <row r="39" spans="1:31" ht="22.7" customHeight="1" x14ac:dyDescent="0.25">
      <c r="A39" s="2"/>
      <c r="B39" s="2"/>
      <c r="C39" s="2"/>
      <c r="D39" s="2"/>
      <c r="E39" s="2"/>
      <c r="F39" s="2"/>
      <c r="G39" s="2"/>
      <c r="H39" s="180"/>
      <c r="I39" s="180"/>
      <c r="J39" s="2"/>
      <c r="K39" s="180"/>
      <c r="L39" s="180"/>
      <c r="M39" s="180"/>
      <c r="N39" s="180"/>
      <c r="O39" s="180"/>
      <c r="P39" s="2"/>
      <c r="Q39" s="2"/>
      <c r="R39" s="2"/>
      <c r="S39" s="2"/>
      <c r="T39" s="2"/>
      <c r="U39" s="2"/>
      <c r="V39" s="2"/>
      <c r="W39" s="2"/>
      <c r="X39" s="2"/>
      <c r="Y39" s="2"/>
      <c r="Z39" s="2"/>
      <c r="AA39" s="2"/>
      <c r="AB39" s="2"/>
      <c r="AC39" s="2"/>
      <c r="AD39" s="2"/>
      <c r="AE39" s="2"/>
    </row>
    <row r="40" spans="1:31" ht="22.7" customHeight="1" x14ac:dyDescent="0.25">
      <c r="A40" s="2"/>
      <c r="B40" s="2"/>
      <c r="C40" s="2"/>
      <c r="D40" s="2"/>
      <c r="E40" s="2"/>
      <c r="F40" s="2"/>
      <c r="G40" s="2"/>
      <c r="H40" s="180"/>
      <c r="I40" s="180"/>
      <c r="J40" s="2"/>
      <c r="K40" s="180"/>
      <c r="L40" s="180"/>
      <c r="M40" s="180"/>
      <c r="N40" s="180"/>
      <c r="O40" s="180"/>
      <c r="P40" s="2"/>
      <c r="Q40" s="2"/>
      <c r="R40" s="2"/>
      <c r="S40" s="2"/>
      <c r="T40" s="2"/>
      <c r="U40" s="2"/>
      <c r="V40" s="2"/>
      <c r="W40" s="2"/>
      <c r="X40" s="2"/>
      <c r="Y40" s="2"/>
      <c r="Z40" s="2"/>
      <c r="AA40" s="2"/>
      <c r="AB40" s="2"/>
      <c r="AC40" s="2"/>
      <c r="AD40" s="2"/>
      <c r="AE40" s="2"/>
    </row>
    <row r="41" spans="1:31" ht="22.7" customHeight="1" x14ac:dyDescent="0.25">
      <c r="A41" s="2"/>
      <c r="B41" s="2"/>
      <c r="C41" s="2"/>
      <c r="D41" s="2"/>
      <c r="E41" s="2"/>
      <c r="F41" s="2"/>
      <c r="G41" s="2"/>
      <c r="H41" s="180"/>
      <c r="I41" s="180"/>
      <c r="J41" s="2"/>
      <c r="K41" s="180"/>
      <c r="L41" s="180"/>
      <c r="M41" s="180"/>
      <c r="N41" s="180"/>
      <c r="O41" s="180"/>
      <c r="P41" s="2"/>
      <c r="Q41" s="2"/>
      <c r="R41" s="2"/>
      <c r="S41" s="2"/>
      <c r="T41" s="2"/>
      <c r="U41" s="2"/>
      <c r="V41" s="2"/>
      <c r="W41" s="2"/>
      <c r="X41" s="2"/>
      <c r="Y41" s="2"/>
      <c r="Z41" s="2"/>
      <c r="AA41" s="2"/>
      <c r="AB41" s="2"/>
      <c r="AC41" s="2"/>
      <c r="AD41" s="2"/>
      <c r="AE41" s="2"/>
    </row>
    <row r="42" spans="1:31" ht="22.7" customHeight="1" x14ac:dyDescent="0.25">
      <c r="A42" s="2"/>
      <c r="B42" s="2"/>
      <c r="C42" s="2"/>
      <c r="D42" s="2"/>
      <c r="E42" s="2"/>
      <c r="F42" s="2"/>
      <c r="G42" s="2"/>
      <c r="H42" s="180"/>
      <c r="I42" s="180"/>
      <c r="J42" s="2"/>
      <c r="K42" s="180"/>
      <c r="L42" s="180"/>
      <c r="M42" s="180"/>
      <c r="N42" s="180"/>
      <c r="O42" s="180"/>
      <c r="P42" s="2"/>
      <c r="Q42" s="2"/>
      <c r="R42" s="2"/>
      <c r="S42" s="2"/>
      <c r="T42" s="2"/>
      <c r="U42" s="2"/>
      <c r="V42" s="2"/>
      <c r="W42" s="2"/>
      <c r="X42" s="2"/>
      <c r="Y42" s="2"/>
      <c r="Z42" s="2"/>
      <c r="AA42" s="2"/>
      <c r="AB42" s="2"/>
      <c r="AC42" s="2"/>
      <c r="AD42" s="2"/>
      <c r="AE42" s="2"/>
    </row>
    <row r="43" spans="1:31" ht="22.7" customHeight="1" x14ac:dyDescent="0.25">
      <c r="A43" s="2"/>
      <c r="B43" s="2"/>
      <c r="C43" s="2"/>
      <c r="D43" s="2"/>
      <c r="E43" s="2"/>
      <c r="F43" s="2"/>
      <c r="G43" s="2"/>
      <c r="H43" s="180"/>
      <c r="I43" s="180"/>
      <c r="J43" s="2"/>
      <c r="K43" s="180"/>
      <c r="L43" s="180"/>
      <c r="M43" s="180"/>
      <c r="N43" s="180"/>
      <c r="O43" s="180"/>
      <c r="P43" s="2"/>
      <c r="Q43" s="2"/>
      <c r="R43" s="2"/>
      <c r="S43" s="2"/>
      <c r="T43" s="2"/>
      <c r="U43" s="2"/>
      <c r="V43" s="2"/>
      <c r="W43" s="2"/>
      <c r="X43" s="2"/>
      <c r="Y43" s="2"/>
      <c r="Z43" s="2"/>
      <c r="AA43" s="2"/>
      <c r="AB43" s="2"/>
      <c r="AC43" s="2"/>
      <c r="AD43" s="2"/>
      <c r="AE43" s="2"/>
    </row>
    <row r="44" spans="1:31" ht="22.7" customHeight="1" x14ac:dyDescent="0.25">
      <c r="A44" s="2"/>
      <c r="B44" s="2"/>
      <c r="C44" s="2"/>
      <c r="D44" s="2"/>
      <c r="E44" s="2"/>
      <c r="F44" s="2"/>
      <c r="G44" s="2"/>
      <c r="H44" s="180"/>
      <c r="I44" s="180"/>
      <c r="J44" s="2"/>
      <c r="K44" s="180"/>
      <c r="L44" s="180"/>
      <c r="M44" s="180"/>
      <c r="N44" s="180"/>
      <c r="O44" s="180"/>
      <c r="P44" s="2"/>
      <c r="Q44" s="2"/>
      <c r="R44" s="2"/>
      <c r="S44" s="2"/>
      <c r="T44" s="2"/>
      <c r="U44" s="2"/>
      <c r="V44" s="2"/>
      <c r="W44" s="2"/>
      <c r="X44" s="2"/>
      <c r="Y44" s="2"/>
      <c r="Z44" s="2"/>
      <c r="AA44" s="2"/>
      <c r="AB44" s="2"/>
      <c r="AC44" s="2"/>
      <c r="AD44" s="2"/>
      <c r="AE44" s="2"/>
    </row>
    <row r="45" spans="1:31" ht="22.7" customHeight="1" x14ac:dyDescent="0.25">
      <c r="A45" s="2"/>
      <c r="B45" s="2"/>
      <c r="C45" s="2"/>
      <c r="D45" s="2"/>
      <c r="E45" s="2"/>
      <c r="F45" s="2"/>
      <c r="G45" s="2"/>
      <c r="H45" s="180"/>
      <c r="I45" s="180"/>
      <c r="J45" s="2"/>
      <c r="K45" s="180"/>
      <c r="L45" s="180"/>
      <c r="M45" s="180"/>
      <c r="N45" s="180"/>
      <c r="O45" s="180"/>
      <c r="P45" s="2"/>
      <c r="Q45" s="2"/>
      <c r="R45" s="2"/>
      <c r="S45" s="2"/>
      <c r="T45" s="2"/>
      <c r="U45" s="2"/>
      <c r="V45" s="2"/>
      <c r="W45" s="2"/>
      <c r="X45" s="2"/>
      <c r="Y45" s="2"/>
      <c r="Z45" s="2"/>
      <c r="AA45" s="2"/>
      <c r="AB45" s="2"/>
      <c r="AC45" s="2"/>
      <c r="AD45" s="2"/>
      <c r="AE45" s="2"/>
    </row>
    <row r="46" spans="1:31" ht="22.7" customHeight="1" x14ac:dyDescent="0.25">
      <c r="A46" s="2"/>
      <c r="B46" s="2"/>
      <c r="C46" s="2"/>
      <c r="D46" s="2"/>
      <c r="E46" s="2"/>
      <c r="F46" s="2"/>
      <c r="G46" s="2"/>
      <c r="H46" s="180"/>
      <c r="I46" s="180"/>
      <c r="J46" s="2"/>
      <c r="K46" s="180"/>
      <c r="L46" s="180"/>
      <c r="M46" s="180"/>
      <c r="N46" s="180"/>
      <c r="O46" s="180"/>
      <c r="P46" s="2"/>
      <c r="Q46" s="2"/>
      <c r="R46" s="2"/>
      <c r="S46" s="2"/>
      <c r="T46" s="2"/>
      <c r="U46" s="2"/>
      <c r="V46" s="2"/>
      <c r="W46" s="2"/>
      <c r="X46" s="2"/>
      <c r="Y46" s="2"/>
      <c r="Z46" s="2"/>
      <c r="AA46" s="2"/>
      <c r="AB46" s="2"/>
      <c r="AC46" s="2"/>
      <c r="AD46" s="2"/>
      <c r="AE46" s="2"/>
    </row>
    <row r="47" spans="1:31" ht="22.7" customHeight="1" x14ac:dyDescent="0.25">
      <c r="A47" s="2"/>
      <c r="B47" s="2"/>
      <c r="C47" s="2"/>
      <c r="D47" s="2"/>
      <c r="E47" s="2"/>
      <c r="F47" s="2"/>
      <c r="G47" s="2"/>
      <c r="H47" s="180"/>
      <c r="I47" s="180"/>
      <c r="J47" s="2"/>
      <c r="K47" s="180"/>
      <c r="L47" s="180"/>
      <c r="M47" s="180"/>
      <c r="N47" s="180"/>
      <c r="O47" s="180"/>
      <c r="P47" s="2"/>
      <c r="Q47" s="2"/>
      <c r="R47" s="2"/>
      <c r="S47" s="2"/>
      <c r="T47" s="2"/>
      <c r="U47" s="2"/>
      <c r="V47" s="2"/>
      <c r="W47" s="2"/>
      <c r="X47" s="2"/>
      <c r="Y47" s="2"/>
      <c r="Z47" s="2"/>
      <c r="AA47" s="2"/>
      <c r="AB47" s="2"/>
      <c r="AC47" s="2"/>
      <c r="AD47" s="2"/>
      <c r="AE47" s="2"/>
    </row>
    <row r="48" spans="1:31" ht="22.7" customHeight="1" x14ac:dyDescent="0.25">
      <c r="A48" s="2"/>
      <c r="B48" s="2"/>
      <c r="C48" s="2"/>
      <c r="D48" s="2"/>
      <c r="E48" s="2"/>
      <c r="F48" s="2"/>
      <c r="G48" s="2"/>
      <c r="H48" s="180"/>
      <c r="I48" s="180"/>
      <c r="J48" s="2"/>
      <c r="K48" s="180"/>
      <c r="L48" s="180"/>
      <c r="M48" s="180"/>
      <c r="N48" s="180"/>
      <c r="O48" s="180"/>
      <c r="P48" s="2"/>
      <c r="Q48" s="2"/>
      <c r="R48" s="2"/>
      <c r="S48" s="2"/>
      <c r="T48" s="2"/>
      <c r="U48" s="2"/>
      <c r="V48" s="2"/>
      <c r="W48" s="2"/>
      <c r="X48" s="2"/>
      <c r="Y48" s="2"/>
      <c r="Z48" s="2"/>
      <c r="AA48" s="2"/>
      <c r="AB48" s="2"/>
      <c r="AC48" s="2"/>
      <c r="AD48" s="2"/>
      <c r="AE48" s="2"/>
    </row>
    <row r="49" spans="1:31" ht="22.7" customHeight="1" x14ac:dyDescent="0.25">
      <c r="A49" s="2"/>
      <c r="B49" s="2"/>
      <c r="C49" s="2"/>
      <c r="D49" s="2"/>
      <c r="E49" s="2"/>
      <c r="F49" s="2"/>
      <c r="G49" s="2"/>
      <c r="H49" s="180"/>
      <c r="I49" s="180"/>
      <c r="J49" s="2"/>
      <c r="K49" s="180"/>
      <c r="L49" s="180"/>
      <c r="M49" s="180"/>
      <c r="N49" s="180"/>
      <c r="O49" s="180"/>
      <c r="P49" s="2"/>
      <c r="Q49" s="2"/>
      <c r="R49" s="2"/>
      <c r="S49" s="2"/>
      <c r="T49" s="2"/>
      <c r="U49" s="2"/>
      <c r="V49" s="2"/>
      <c r="W49" s="2"/>
      <c r="X49" s="2"/>
      <c r="Y49" s="2"/>
      <c r="Z49" s="2"/>
      <c r="AA49" s="2"/>
      <c r="AB49" s="2"/>
      <c r="AC49" s="2"/>
      <c r="AD49" s="2"/>
      <c r="AE49" s="2"/>
    </row>
    <row r="50" spans="1:31" ht="22.7" customHeight="1" x14ac:dyDescent="0.25">
      <c r="A50" s="2"/>
      <c r="B50" s="2"/>
      <c r="C50" s="2"/>
      <c r="D50" s="2"/>
      <c r="E50" s="2"/>
      <c r="F50" s="2"/>
      <c r="G50" s="2"/>
      <c r="H50" s="180"/>
      <c r="I50" s="180"/>
      <c r="J50" s="2"/>
      <c r="K50" s="180"/>
      <c r="L50" s="180"/>
      <c r="M50" s="180"/>
      <c r="N50" s="180"/>
      <c r="O50" s="180"/>
      <c r="P50" s="2"/>
      <c r="Q50" s="2"/>
      <c r="R50" s="2"/>
      <c r="S50" s="2"/>
      <c r="T50" s="2"/>
      <c r="U50" s="2"/>
      <c r="V50" s="2"/>
      <c r="W50" s="2"/>
      <c r="X50" s="2"/>
      <c r="Y50" s="2"/>
      <c r="Z50" s="2"/>
      <c r="AA50" s="2"/>
      <c r="AB50" s="2"/>
      <c r="AC50" s="2"/>
      <c r="AD50" s="2"/>
      <c r="AE50" s="2"/>
    </row>
    <row r="51" spans="1:31" ht="22.7" customHeight="1" x14ac:dyDescent="0.25">
      <c r="A51" s="2"/>
      <c r="B51" s="2"/>
      <c r="C51" s="2"/>
      <c r="D51" s="2"/>
      <c r="E51" s="2"/>
      <c r="F51" s="2"/>
      <c r="G51" s="2"/>
      <c r="H51" s="180"/>
      <c r="I51" s="180"/>
      <c r="J51" s="2"/>
      <c r="K51" s="180"/>
      <c r="L51" s="180"/>
      <c r="M51" s="180"/>
      <c r="N51" s="180"/>
      <c r="O51" s="180"/>
      <c r="P51" s="2"/>
      <c r="Q51" s="2"/>
      <c r="R51" s="2"/>
      <c r="S51" s="2"/>
      <c r="T51" s="2"/>
      <c r="U51" s="2"/>
      <c r="V51" s="2"/>
      <c r="W51" s="2"/>
      <c r="X51" s="2"/>
      <c r="Y51" s="2"/>
      <c r="Z51" s="2"/>
      <c r="AA51" s="2"/>
      <c r="AB51" s="2"/>
      <c r="AC51" s="2"/>
      <c r="AD51" s="2"/>
      <c r="AE51" s="2"/>
    </row>
    <row r="52" spans="1:31" ht="22.7" customHeight="1" x14ac:dyDescent="0.25">
      <c r="A52" s="2"/>
      <c r="B52" s="2"/>
      <c r="C52" s="2"/>
      <c r="D52" s="2"/>
      <c r="E52" s="2"/>
      <c r="F52" s="2"/>
      <c r="G52" s="2"/>
      <c r="H52" s="180"/>
      <c r="I52" s="180"/>
      <c r="J52" s="2"/>
      <c r="K52" s="180"/>
      <c r="L52" s="180"/>
      <c r="M52" s="180"/>
      <c r="N52" s="180"/>
      <c r="O52" s="180"/>
      <c r="P52" s="2"/>
      <c r="Q52" s="2"/>
      <c r="R52" s="2"/>
      <c r="S52" s="2"/>
      <c r="T52" s="2"/>
      <c r="U52" s="2"/>
      <c r="V52" s="2"/>
      <c r="W52" s="2"/>
      <c r="X52" s="2"/>
      <c r="Y52" s="2"/>
      <c r="Z52" s="2"/>
      <c r="AA52" s="2"/>
      <c r="AB52" s="2"/>
      <c r="AC52" s="2"/>
      <c r="AD52" s="2"/>
      <c r="AE52" s="2"/>
    </row>
    <row r="53" spans="1:31" ht="22.7" customHeight="1" x14ac:dyDescent="0.25">
      <c r="A53" s="2"/>
      <c r="B53" s="2"/>
      <c r="C53" s="2"/>
      <c r="D53" s="2"/>
      <c r="E53" s="2"/>
      <c r="F53" s="2"/>
      <c r="G53" s="2"/>
      <c r="H53" s="180"/>
      <c r="I53" s="180"/>
      <c r="J53" s="2"/>
      <c r="K53" s="180"/>
      <c r="L53" s="180"/>
      <c r="M53" s="180"/>
      <c r="N53" s="180"/>
      <c r="O53" s="180"/>
      <c r="P53" s="2"/>
      <c r="Q53" s="2"/>
      <c r="R53" s="2"/>
      <c r="S53" s="2"/>
      <c r="T53" s="2"/>
      <c r="U53" s="2"/>
      <c r="V53" s="2"/>
      <c r="W53" s="2"/>
      <c r="X53" s="2"/>
      <c r="Y53" s="2"/>
      <c r="Z53" s="2"/>
      <c r="AA53" s="2"/>
      <c r="AB53" s="2"/>
      <c r="AC53" s="2"/>
      <c r="AD53" s="2"/>
      <c r="AE53" s="2"/>
    </row>
    <row r="54" spans="1:31" ht="22.7" customHeight="1" x14ac:dyDescent="0.25">
      <c r="A54" s="2"/>
      <c r="B54" s="2"/>
      <c r="C54" s="2"/>
      <c r="D54" s="2"/>
      <c r="E54" s="2"/>
      <c r="F54" s="2"/>
      <c r="G54" s="2"/>
      <c r="H54" s="180"/>
      <c r="I54" s="180"/>
      <c r="J54" s="2"/>
      <c r="K54" s="180"/>
      <c r="L54" s="180"/>
      <c r="M54" s="180"/>
      <c r="N54" s="180"/>
      <c r="O54" s="180"/>
      <c r="P54" s="2"/>
      <c r="Q54" s="2"/>
      <c r="R54" s="2"/>
      <c r="S54" s="2"/>
      <c r="T54" s="2"/>
      <c r="U54" s="2"/>
      <c r="V54" s="2"/>
      <c r="W54" s="2"/>
      <c r="X54" s="2"/>
      <c r="Y54" s="2"/>
      <c r="Z54" s="2"/>
      <c r="AA54" s="2"/>
      <c r="AB54" s="2"/>
      <c r="AC54" s="2"/>
      <c r="AD54" s="2"/>
      <c r="AE54" s="2"/>
    </row>
    <row r="55" spans="1:31" ht="22.7" customHeight="1" x14ac:dyDescent="0.25">
      <c r="A55" s="2"/>
      <c r="B55" s="2"/>
      <c r="C55" s="2"/>
      <c r="D55" s="2"/>
      <c r="E55" s="2"/>
      <c r="F55" s="2"/>
      <c r="G55" s="2"/>
      <c r="H55" s="180"/>
      <c r="I55" s="180"/>
      <c r="J55" s="2"/>
      <c r="K55" s="180"/>
      <c r="L55" s="180"/>
      <c r="M55" s="180"/>
      <c r="N55" s="180"/>
      <c r="O55" s="180"/>
      <c r="P55" s="2"/>
      <c r="Q55" s="2"/>
      <c r="R55" s="2"/>
      <c r="S55" s="2"/>
      <c r="T55" s="2"/>
      <c r="U55" s="2"/>
      <c r="V55" s="2"/>
      <c r="W55" s="2"/>
      <c r="X55" s="2"/>
      <c r="Y55" s="2"/>
      <c r="Z55" s="2"/>
      <c r="AA55" s="2"/>
      <c r="AB55" s="2"/>
      <c r="AC55" s="2"/>
      <c r="AD55" s="2"/>
      <c r="AE55" s="2"/>
    </row>
    <row r="56" spans="1:31" ht="22.7" customHeight="1" x14ac:dyDescent="0.25">
      <c r="A56" s="2"/>
      <c r="B56" s="2"/>
      <c r="C56" s="2"/>
      <c r="D56" s="2"/>
      <c r="E56" s="2"/>
      <c r="F56" s="2"/>
      <c r="G56" s="2"/>
      <c r="H56" s="180"/>
      <c r="I56" s="180"/>
      <c r="J56" s="2"/>
      <c r="K56" s="180"/>
      <c r="L56" s="180"/>
      <c r="M56" s="180"/>
      <c r="N56" s="180"/>
      <c r="O56" s="180"/>
      <c r="P56" s="2"/>
      <c r="Q56" s="2"/>
      <c r="R56" s="2"/>
      <c r="S56" s="2"/>
      <c r="T56" s="2"/>
      <c r="U56" s="2"/>
      <c r="V56" s="2"/>
      <c r="W56" s="2"/>
      <c r="X56" s="2"/>
      <c r="Y56" s="2"/>
      <c r="Z56" s="2"/>
      <c r="AA56" s="2"/>
      <c r="AB56" s="2"/>
      <c r="AC56" s="2"/>
      <c r="AD56" s="2"/>
      <c r="AE56" s="2"/>
    </row>
    <row r="57" spans="1:31" ht="22.7" customHeight="1" x14ac:dyDescent="0.25">
      <c r="A57" s="2"/>
      <c r="B57" s="2"/>
      <c r="C57" s="2"/>
      <c r="D57" s="2"/>
      <c r="E57" s="2"/>
      <c r="F57" s="2"/>
      <c r="G57" s="2"/>
      <c r="H57" s="180"/>
      <c r="I57" s="180"/>
      <c r="J57" s="2"/>
      <c r="K57" s="180"/>
      <c r="L57" s="180"/>
      <c r="M57" s="180"/>
      <c r="N57" s="180"/>
      <c r="O57" s="180"/>
      <c r="P57" s="2"/>
      <c r="Q57" s="2"/>
      <c r="R57" s="2"/>
      <c r="S57" s="2"/>
      <c r="T57" s="2"/>
      <c r="U57" s="2"/>
      <c r="V57" s="2"/>
      <c r="W57" s="2"/>
      <c r="X57" s="2"/>
      <c r="Y57" s="2"/>
      <c r="Z57" s="2"/>
      <c r="AA57" s="2"/>
      <c r="AB57" s="2"/>
      <c r="AC57" s="2"/>
      <c r="AD57" s="2"/>
      <c r="AE57" s="2"/>
    </row>
    <row r="58" spans="1:31" ht="22.7" customHeight="1" x14ac:dyDescent="0.25">
      <c r="A58" s="2"/>
      <c r="B58" s="2"/>
      <c r="C58" s="2"/>
      <c r="D58" s="2"/>
      <c r="E58" s="2"/>
      <c r="F58" s="2"/>
      <c r="G58" s="2"/>
      <c r="H58" s="180"/>
      <c r="I58" s="180"/>
      <c r="J58" s="2"/>
      <c r="K58" s="180"/>
      <c r="L58" s="180"/>
      <c r="M58" s="180"/>
      <c r="N58" s="180"/>
      <c r="O58" s="180"/>
      <c r="P58" s="2"/>
      <c r="Q58" s="2"/>
      <c r="R58" s="2"/>
      <c r="S58" s="2"/>
      <c r="T58" s="2"/>
      <c r="U58" s="2"/>
      <c r="V58" s="2"/>
      <c r="W58" s="2"/>
      <c r="X58" s="2"/>
      <c r="Y58" s="2"/>
      <c r="Z58" s="2"/>
      <c r="AA58" s="2"/>
      <c r="AB58" s="2"/>
      <c r="AC58" s="2"/>
      <c r="AD58" s="2"/>
      <c r="AE58" s="2"/>
    </row>
    <row r="59" spans="1:31" ht="22.7" customHeight="1" x14ac:dyDescent="0.25">
      <c r="A59" s="2"/>
      <c r="B59" s="2"/>
      <c r="C59" s="2"/>
      <c r="D59" s="2"/>
      <c r="E59" s="2"/>
      <c r="F59" s="2"/>
      <c r="G59" s="2"/>
      <c r="H59" s="180"/>
      <c r="I59" s="180"/>
      <c r="J59" s="2"/>
      <c r="K59" s="180"/>
      <c r="L59" s="180"/>
      <c r="M59" s="180"/>
      <c r="N59" s="180"/>
      <c r="O59" s="180"/>
      <c r="P59" s="2"/>
      <c r="Q59" s="2"/>
      <c r="R59" s="2"/>
      <c r="S59" s="2"/>
      <c r="T59" s="2"/>
      <c r="U59" s="2"/>
      <c r="V59" s="2"/>
      <c r="W59" s="2"/>
      <c r="X59" s="2"/>
      <c r="Y59" s="2"/>
      <c r="Z59" s="2"/>
      <c r="AA59" s="2"/>
      <c r="AB59" s="2"/>
      <c r="AC59" s="2"/>
      <c r="AD59" s="2"/>
      <c r="AE59" s="2"/>
    </row>
    <row r="60" spans="1:31" ht="22.7" customHeight="1" x14ac:dyDescent="0.25">
      <c r="A60" s="2"/>
      <c r="B60" s="2"/>
      <c r="C60" s="2"/>
      <c r="D60" s="2"/>
      <c r="E60" s="2"/>
      <c r="F60" s="2"/>
      <c r="G60" s="2"/>
      <c r="H60" s="180"/>
      <c r="I60" s="180"/>
      <c r="J60" s="2"/>
      <c r="K60" s="180"/>
      <c r="L60" s="180"/>
      <c r="M60" s="180"/>
      <c r="N60" s="180"/>
      <c r="O60" s="180"/>
      <c r="P60" s="2"/>
      <c r="Q60" s="2"/>
      <c r="R60" s="2"/>
      <c r="S60" s="2"/>
      <c r="T60" s="2"/>
      <c r="U60" s="2"/>
      <c r="V60" s="2"/>
      <c r="W60" s="2"/>
      <c r="X60" s="2"/>
      <c r="Y60" s="2"/>
      <c r="Z60" s="2"/>
      <c r="AA60" s="2"/>
      <c r="AB60" s="2"/>
      <c r="AC60" s="2"/>
      <c r="AD60" s="2"/>
      <c r="AE60" s="2"/>
    </row>
    <row r="61" spans="1:31" ht="22.7" customHeight="1" x14ac:dyDescent="0.25">
      <c r="A61" s="2"/>
      <c r="B61" s="2"/>
      <c r="C61" s="2"/>
      <c r="D61" s="2"/>
      <c r="E61" s="2"/>
      <c r="F61" s="2"/>
      <c r="G61" s="2"/>
      <c r="H61" s="180"/>
      <c r="I61" s="180"/>
      <c r="J61" s="2"/>
      <c r="K61" s="180"/>
      <c r="L61" s="180"/>
      <c r="M61" s="180"/>
      <c r="N61" s="180"/>
      <c r="O61" s="180"/>
      <c r="P61" s="2"/>
      <c r="Q61" s="2"/>
      <c r="R61" s="2"/>
      <c r="S61" s="2"/>
      <c r="T61" s="2"/>
      <c r="U61" s="2"/>
      <c r="V61" s="2"/>
      <c r="W61" s="2"/>
      <c r="X61" s="2"/>
      <c r="Y61" s="2"/>
      <c r="Z61" s="2"/>
      <c r="AA61" s="2"/>
      <c r="AB61" s="2"/>
      <c r="AC61" s="2"/>
      <c r="AD61" s="2"/>
      <c r="AE61" s="2"/>
    </row>
    <row r="62" spans="1:31" ht="22.7" customHeight="1" x14ac:dyDescent="0.25">
      <c r="A62" s="2"/>
      <c r="B62" s="2"/>
      <c r="C62" s="2"/>
      <c r="D62" s="2"/>
      <c r="E62" s="2"/>
      <c r="F62" s="2"/>
      <c r="G62" s="2"/>
      <c r="H62" s="180"/>
      <c r="I62" s="180"/>
      <c r="J62" s="2"/>
      <c r="K62" s="180"/>
      <c r="L62" s="180"/>
      <c r="M62" s="180"/>
      <c r="N62" s="180"/>
      <c r="O62" s="180"/>
      <c r="P62" s="2"/>
      <c r="Q62" s="2"/>
      <c r="R62" s="2"/>
      <c r="S62" s="2"/>
      <c r="T62" s="2"/>
      <c r="U62" s="2"/>
      <c r="V62" s="2"/>
      <c r="W62" s="2"/>
      <c r="X62" s="2"/>
      <c r="Y62" s="2"/>
      <c r="Z62" s="2"/>
      <c r="AA62" s="2"/>
      <c r="AB62" s="2"/>
      <c r="AC62" s="2"/>
      <c r="AD62" s="2"/>
      <c r="AE62" s="2"/>
    </row>
    <row r="63" spans="1:31" ht="22.7" customHeight="1" x14ac:dyDescent="0.25">
      <c r="Q63" s="2"/>
      <c r="R63" s="2"/>
      <c r="S63" s="2"/>
      <c r="T63" s="2"/>
      <c r="U63" s="2"/>
      <c r="V63" s="2"/>
      <c r="W63" s="2"/>
      <c r="X63" s="2"/>
      <c r="Y63" s="2"/>
      <c r="Z63" s="2"/>
      <c r="AA63" s="2"/>
    </row>
    <row r="64" spans="1:31" ht="22.7" customHeight="1" x14ac:dyDescent="0.25">
      <c r="Q64" s="2"/>
      <c r="R64" s="2"/>
      <c r="S64" s="2"/>
      <c r="T64" s="2"/>
      <c r="U64" s="2"/>
      <c r="V64" s="2"/>
      <c r="W64" s="2"/>
      <c r="X64" s="2"/>
      <c r="Y64" s="2"/>
      <c r="Z64" s="2"/>
      <c r="AA64" s="2"/>
    </row>
    <row r="65" spans="17:27" ht="22.7" customHeight="1" x14ac:dyDescent="0.25">
      <c r="Q65" s="2"/>
      <c r="R65" s="2"/>
      <c r="S65" s="2"/>
      <c r="T65" s="2"/>
      <c r="U65" s="2"/>
      <c r="V65" s="2"/>
      <c r="W65" s="2"/>
      <c r="X65" s="2"/>
      <c r="Y65" s="2"/>
      <c r="Z65" s="2"/>
      <c r="AA65" s="2"/>
    </row>
    <row r="66" spans="17:27" ht="22.7" customHeight="1" x14ac:dyDescent="0.25">
      <c r="Q66" s="2"/>
      <c r="R66" s="2"/>
      <c r="S66" s="2"/>
      <c r="T66" s="2"/>
      <c r="U66" s="2"/>
      <c r="V66" s="2"/>
      <c r="W66" s="2"/>
      <c r="X66" s="2"/>
      <c r="Y66" s="2"/>
      <c r="Z66" s="2"/>
      <c r="AA66" s="2"/>
    </row>
    <row r="67" spans="17:27" ht="22.7" customHeight="1" x14ac:dyDescent="0.25">
      <c r="Q67" s="2"/>
      <c r="R67" s="2"/>
      <c r="S67" s="2"/>
      <c r="T67" s="2"/>
      <c r="U67" s="2"/>
      <c r="V67" s="2"/>
      <c r="W67" s="2"/>
      <c r="X67" s="2"/>
      <c r="Y67" s="2"/>
      <c r="Z67" s="2"/>
      <c r="AA67" s="2"/>
    </row>
    <row r="68" spans="17:27" ht="22.7" customHeight="1" x14ac:dyDescent="0.25">
      <c r="Q68" s="2"/>
      <c r="R68" s="2"/>
      <c r="S68" s="2"/>
      <c r="T68" s="2"/>
      <c r="U68" s="2"/>
      <c r="V68" s="2"/>
      <c r="W68" s="2"/>
      <c r="X68" s="2"/>
      <c r="Y68" s="2"/>
      <c r="Z68" s="2"/>
      <c r="AA68" s="2"/>
    </row>
    <row r="69" spans="17:27" ht="22.7" customHeight="1" x14ac:dyDescent="0.25">
      <c r="Q69" s="2"/>
      <c r="R69" s="2"/>
      <c r="S69" s="2"/>
      <c r="T69" s="2"/>
      <c r="U69" s="2"/>
      <c r="V69" s="2"/>
      <c r="W69" s="2"/>
      <c r="X69" s="2"/>
      <c r="Y69" s="2"/>
      <c r="Z69" s="2"/>
      <c r="AA69" s="2"/>
    </row>
    <row r="70" spans="17:27" ht="22.7" customHeight="1" x14ac:dyDescent="0.25">
      <c r="Q70" s="2"/>
      <c r="R70" s="2"/>
      <c r="S70" s="2"/>
      <c r="T70" s="2"/>
      <c r="U70" s="2"/>
      <c r="V70" s="2"/>
      <c r="W70" s="2"/>
      <c r="X70" s="2"/>
      <c r="Y70" s="2"/>
      <c r="Z70" s="2"/>
      <c r="AA70" s="2"/>
    </row>
    <row r="71" spans="17:27" ht="22.7" customHeight="1" x14ac:dyDescent="0.25">
      <c r="Q71" s="2"/>
      <c r="R71" s="2"/>
      <c r="S71" s="2"/>
      <c r="T71" s="2"/>
      <c r="U71" s="2"/>
      <c r="V71" s="2"/>
      <c r="W71" s="2"/>
      <c r="X71" s="2"/>
      <c r="Y71" s="2"/>
      <c r="Z71" s="2"/>
      <c r="AA71" s="2"/>
    </row>
    <row r="72" spans="17:27" ht="22.7" customHeight="1" x14ac:dyDescent="0.25">
      <c r="Q72" s="2"/>
      <c r="R72" s="2"/>
      <c r="S72" s="2"/>
      <c r="T72" s="2"/>
      <c r="U72" s="2"/>
      <c r="V72" s="2"/>
      <c r="W72" s="2"/>
      <c r="X72" s="2"/>
      <c r="Y72" s="2"/>
      <c r="Z72" s="2"/>
      <c r="AA72" s="2"/>
    </row>
    <row r="73" spans="17:27" ht="22.7" customHeight="1" x14ac:dyDescent="0.25">
      <c r="Q73" s="2"/>
      <c r="R73" s="2"/>
      <c r="S73" s="2"/>
      <c r="T73" s="2"/>
      <c r="U73" s="2"/>
      <c r="V73" s="2"/>
      <c r="W73" s="2"/>
      <c r="X73" s="2"/>
      <c r="Y73" s="2"/>
      <c r="Z73" s="2"/>
      <c r="AA73" s="2"/>
    </row>
    <row r="74" spans="17:27" ht="22.7" customHeight="1" x14ac:dyDescent="0.25">
      <c r="Q74" s="2"/>
      <c r="R74" s="2"/>
      <c r="S74" s="2"/>
      <c r="T74" s="2"/>
      <c r="U74" s="2"/>
      <c r="V74" s="2"/>
      <c r="W74" s="2"/>
      <c r="X74" s="2"/>
      <c r="Y74" s="2"/>
      <c r="Z74" s="2"/>
      <c r="AA74" s="2"/>
    </row>
    <row r="75" spans="17:27" ht="22.7" customHeight="1" x14ac:dyDescent="0.25">
      <c r="Q75" s="2"/>
      <c r="R75" s="2"/>
      <c r="S75" s="2"/>
      <c r="T75" s="2"/>
      <c r="U75" s="2"/>
      <c r="V75" s="2"/>
      <c r="W75" s="2"/>
      <c r="X75" s="2"/>
      <c r="Y75" s="2"/>
      <c r="Z75" s="2"/>
      <c r="AA75" s="2"/>
    </row>
    <row r="76" spans="17:27" ht="22.7" customHeight="1" x14ac:dyDescent="0.25">
      <c r="Q76" s="2"/>
      <c r="R76" s="2"/>
      <c r="S76" s="2"/>
      <c r="T76" s="2"/>
      <c r="U76" s="2"/>
      <c r="V76" s="2"/>
      <c r="W76" s="2"/>
      <c r="X76" s="2"/>
      <c r="Y76" s="2"/>
      <c r="Z76" s="2"/>
      <c r="AA76" s="2"/>
    </row>
    <row r="77" spans="17:27" ht="22.7" customHeight="1" x14ac:dyDescent="0.25">
      <c r="Q77" s="2"/>
      <c r="R77" s="2"/>
      <c r="S77" s="2"/>
      <c r="T77" s="2"/>
      <c r="U77" s="2"/>
      <c r="V77" s="2"/>
      <c r="W77" s="2"/>
      <c r="X77" s="2"/>
      <c r="Y77" s="2"/>
      <c r="Z77" s="2"/>
      <c r="AA77" s="2"/>
    </row>
    <row r="78" spans="17:27" ht="22.7" customHeight="1" x14ac:dyDescent="0.25">
      <c r="Q78" s="2"/>
      <c r="R78" s="2"/>
      <c r="S78" s="2"/>
      <c r="T78" s="2"/>
      <c r="U78" s="2"/>
      <c r="V78" s="2"/>
      <c r="W78" s="2"/>
      <c r="X78" s="2"/>
      <c r="Y78" s="2"/>
      <c r="Z78" s="2"/>
      <c r="AA78" s="2"/>
    </row>
    <row r="79" spans="17:27" ht="22.7" customHeight="1" x14ac:dyDescent="0.25">
      <c r="Q79" s="2"/>
      <c r="R79" s="2"/>
      <c r="S79" s="2"/>
      <c r="T79" s="2"/>
      <c r="U79" s="2"/>
      <c r="V79" s="2"/>
      <c r="W79" s="2"/>
      <c r="X79" s="2"/>
      <c r="Y79" s="2"/>
      <c r="Z79" s="2"/>
      <c r="AA79" s="2"/>
    </row>
    <row r="80" spans="17:27" ht="22.7" customHeight="1" x14ac:dyDescent="0.25">
      <c r="Q80" s="2"/>
      <c r="R80" s="2"/>
      <c r="S80" s="2"/>
      <c r="T80" s="2"/>
      <c r="U80" s="2"/>
      <c r="V80" s="2"/>
      <c r="W80" s="2"/>
      <c r="X80" s="2"/>
      <c r="Y80" s="2"/>
      <c r="Z80" s="2"/>
      <c r="AA80" s="2"/>
    </row>
    <row r="81" spans="17:27" ht="22.7" customHeight="1" x14ac:dyDescent="0.25">
      <c r="Q81" s="2"/>
      <c r="R81" s="2"/>
      <c r="S81" s="2"/>
      <c r="T81" s="2"/>
      <c r="U81" s="2"/>
      <c r="V81" s="2"/>
      <c r="W81" s="2"/>
      <c r="X81" s="2"/>
      <c r="Y81" s="2"/>
      <c r="Z81" s="2"/>
      <c r="AA81" s="2"/>
    </row>
    <row r="82" spans="17:27" ht="22.7" customHeight="1" x14ac:dyDescent="0.25">
      <c r="Q82" s="2"/>
      <c r="R82" s="2"/>
      <c r="S82" s="2"/>
      <c r="T82" s="2"/>
      <c r="U82" s="2"/>
      <c r="V82" s="2"/>
      <c r="W82" s="2"/>
      <c r="X82" s="2"/>
      <c r="Y82" s="2"/>
      <c r="Z82" s="2"/>
      <c r="AA82" s="2"/>
    </row>
    <row r="83" spans="17:27" ht="22.7" customHeight="1" x14ac:dyDescent="0.25">
      <c r="Q83" s="2"/>
      <c r="R83" s="2"/>
      <c r="S83" s="2"/>
      <c r="T83" s="2"/>
      <c r="U83" s="2"/>
      <c r="V83" s="2"/>
      <c r="W83" s="2"/>
      <c r="X83" s="2"/>
      <c r="Y83" s="2"/>
      <c r="Z83" s="2"/>
      <c r="AA83" s="2"/>
    </row>
    <row r="84" spans="17:27" ht="22.7" customHeight="1" x14ac:dyDescent="0.25">
      <c r="Q84" s="2"/>
      <c r="R84" s="2"/>
      <c r="S84" s="2"/>
      <c r="T84" s="2"/>
      <c r="U84" s="2"/>
      <c r="V84" s="2"/>
      <c r="W84" s="2"/>
      <c r="X84" s="2"/>
      <c r="Y84" s="2"/>
      <c r="Z84" s="2"/>
      <c r="AA84" s="2"/>
    </row>
    <row r="85" spans="17:27" ht="22.7" customHeight="1" x14ac:dyDescent="0.25">
      <c r="Q85" s="2"/>
      <c r="R85" s="2"/>
      <c r="S85" s="2"/>
      <c r="T85" s="2"/>
      <c r="U85" s="2"/>
      <c r="V85" s="2"/>
      <c r="W85" s="2"/>
      <c r="X85" s="2"/>
      <c r="Y85" s="2"/>
      <c r="Z85" s="2"/>
      <c r="AA85" s="2"/>
    </row>
    <row r="86" spans="17:27" ht="22.7" customHeight="1" x14ac:dyDescent="0.25">
      <c r="Q86" s="2"/>
      <c r="R86" s="2"/>
      <c r="S86" s="2"/>
      <c r="T86" s="2"/>
      <c r="U86" s="2"/>
      <c r="V86" s="2"/>
      <c r="W86" s="2"/>
      <c r="X86" s="2"/>
      <c r="Y86" s="2"/>
      <c r="Z86" s="2"/>
      <c r="AA86" s="2"/>
    </row>
    <row r="87" spans="17:27" ht="22.7" customHeight="1" x14ac:dyDescent="0.25">
      <c r="Q87" s="2"/>
      <c r="R87" s="2"/>
      <c r="S87" s="2"/>
      <c r="T87" s="2"/>
      <c r="U87" s="2"/>
      <c r="V87" s="2"/>
      <c r="W87" s="2"/>
      <c r="X87" s="2"/>
      <c r="Y87" s="2"/>
      <c r="Z87" s="2"/>
      <c r="AA87" s="2"/>
    </row>
    <row r="88" spans="17:27" ht="22.7" customHeight="1" x14ac:dyDescent="0.25">
      <c r="Q88" s="2"/>
      <c r="R88" s="2"/>
      <c r="S88" s="2"/>
      <c r="T88" s="2"/>
      <c r="U88" s="2"/>
      <c r="V88" s="2"/>
      <c r="W88" s="2"/>
      <c r="X88" s="2"/>
      <c r="Y88" s="2"/>
      <c r="Z88" s="2"/>
      <c r="AA88" s="2"/>
    </row>
    <row r="89" spans="17:27" ht="22.7" customHeight="1" x14ac:dyDescent="0.25">
      <c r="Q89" s="2"/>
      <c r="R89" s="2"/>
      <c r="S89" s="2"/>
      <c r="T89" s="2"/>
      <c r="U89" s="2"/>
      <c r="V89" s="2"/>
      <c r="W89" s="2"/>
      <c r="X89" s="2"/>
      <c r="Y89" s="2"/>
      <c r="Z89" s="2"/>
      <c r="AA89" s="2"/>
    </row>
    <row r="90" spans="17:27" ht="22.7" customHeight="1" x14ac:dyDescent="0.25">
      <c r="Q90" s="2"/>
      <c r="R90" s="2"/>
      <c r="S90" s="2"/>
      <c r="T90" s="2"/>
      <c r="U90" s="2"/>
      <c r="V90" s="2"/>
      <c r="W90" s="2"/>
      <c r="X90" s="2"/>
      <c r="Y90" s="2"/>
      <c r="Z90" s="2"/>
      <c r="AA90" s="2"/>
    </row>
    <row r="91" spans="17:27" ht="22.7" customHeight="1" x14ac:dyDescent="0.25">
      <c r="Q91" s="2"/>
      <c r="R91" s="2"/>
      <c r="S91" s="2"/>
      <c r="T91" s="2"/>
      <c r="U91" s="2"/>
      <c r="V91" s="2"/>
      <c r="W91" s="2"/>
      <c r="X91" s="2"/>
      <c r="Y91" s="2"/>
      <c r="Z91" s="2"/>
      <c r="AA91" s="2"/>
    </row>
    <row r="92" spans="17:27" ht="22.7" customHeight="1" x14ac:dyDescent="0.25">
      <c r="Q92" s="2"/>
      <c r="R92" s="2"/>
      <c r="S92" s="2"/>
      <c r="T92" s="2"/>
      <c r="U92" s="2"/>
      <c r="V92" s="2"/>
      <c r="W92" s="2"/>
      <c r="X92" s="2"/>
      <c r="Y92" s="2"/>
      <c r="Z92" s="2"/>
      <c r="AA92" s="2"/>
    </row>
    <row r="93" spans="17:27" ht="22.7" customHeight="1" x14ac:dyDescent="0.25">
      <c r="Q93" s="2"/>
      <c r="R93" s="2"/>
      <c r="S93" s="2"/>
      <c r="T93" s="2"/>
      <c r="U93" s="2"/>
      <c r="V93" s="2"/>
      <c r="W93" s="2"/>
      <c r="X93" s="2"/>
      <c r="Y93" s="2"/>
      <c r="Z93" s="2"/>
      <c r="AA93" s="2"/>
    </row>
    <row r="94" spans="17:27" ht="22.7" customHeight="1" x14ac:dyDescent="0.25">
      <c r="Q94" s="2"/>
      <c r="R94" s="2"/>
      <c r="S94" s="2"/>
      <c r="T94" s="2"/>
      <c r="U94" s="2"/>
      <c r="V94" s="2"/>
      <c r="W94" s="2"/>
      <c r="X94" s="2"/>
      <c r="Y94" s="2"/>
      <c r="Z94" s="2"/>
      <c r="AA94" s="2"/>
    </row>
    <row r="95" spans="17:27" ht="22.7" customHeight="1" x14ac:dyDescent="0.25">
      <c r="Q95" s="2"/>
      <c r="R95" s="2"/>
      <c r="S95" s="2"/>
      <c r="T95" s="2"/>
      <c r="U95" s="2"/>
      <c r="V95" s="2"/>
      <c r="W95" s="2"/>
      <c r="X95" s="2"/>
      <c r="Y95" s="2"/>
      <c r="Z95" s="2"/>
      <c r="AA95" s="2"/>
    </row>
    <row r="96" spans="17:27" ht="22.7" customHeight="1" x14ac:dyDescent="0.25">
      <c r="Q96" s="2"/>
      <c r="R96" s="2"/>
      <c r="S96" s="2"/>
      <c r="T96" s="2"/>
      <c r="U96" s="2"/>
      <c r="V96" s="2"/>
      <c r="W96" s="2"/>
      <c r="X96" s="2"/>
      <c r="Y96" s="2"/>
      <c r="Z96" s="2"/>
      <c r="AA96" s="2"/>
    </row>
    <row r="97" spans="17:27" ht="22.7" customHeight="1" x14ac:dyDescent="0.25">
      <c r="Q97" s="2"/>
      <c r="R97" s="2"/>
      <c r="S97" s="2"/>
      <c r="T97" s="2"/>
      <c r="U97" s="2"/>
      <c r="V97" s="2"/>
      <c r="W97" s="2"/>
      <c r="X97" s="2"/>
      <c r="Y97" s="2"/>
      <c r="Z97" s="2"/>
      <c r="AA97" s="2"/>
    </row>
    <row r="98" spans="17:27" ht="22.7" customHeight="1" x14ac:dyDescent="0.25">
      <c r="Q98" s="2"/>
      <c r="R98" s="2"/>
      <c r="S98" s="2"/>
      <c r="T98" s="2"/>
      <c r="U98" s="2"/>
      <c r="V98" s="2"/>
      <c r="W98" s="2"/>
      <c r="X98" s="2"/>
      <c r="Y98" s="2"/>
      <c r="Z98" s="2"/>
      <c r="AA98" s="2"/>
    </row>
    <row r="99" spans="17:27" ht="22.7" customHeight="1" x14ac:dyDescent="0.25">
      <c r="Q99" s="2"/>
      <c r="R99" s="2"/>
      <c r="S99" s="2"/>
      <c r="T99" s="2"/>
      <c r="U99" s="2"/>
      <c r="V99" s="2"/>
      <c r="W99" s="2"/>
      <c r="X99" s="2"/>
      <c r="Y99" s="2"/>
      <c r="Z99" s="2"/>
      <c r="AA99" s="2"/>
    </row>
    <row r="100" spans="17:27" ht="22.7" customHeight="1" x14ac:dyDescent="0.25">
      <c r="Q100" s="2"/>
      <c r="R100" s="2"/>
      <c r="S100" s="2"/>
      <c r="T100" s="2"/>
      <c r="U100" s="2"/>
      <c r="V100" s="2"/>
      <c r="W100" s="2"/>
      <c r="X100" s="2"/>
      <c r="Y100" s="2"/>
      <c r="Z100" s="2"/>
      <c r="AA100" s="2"/>
    </row>
    <row r="101" spans="17:27" ht="22.7" customHeight="1" x14ac:dyDescent="0.25">
      <c r="Q101" s="2"/>
      <c r="R101" s="2"/>
      <c r="S101" s="2"/>
      <c r="T101" s="2"/>
      <c r="U101" s="2"/>
      <c r="V101" s="2"/>
      <c r="W101" s="2"/>
      <c r="X101" s="2"/>
      <c r="Y101" s="2"/>
      <c r="Z101" s="2"/>
      <c r="AA101" s="2"/>
    </row>
    <row r="102" spans="17:27" ht="22.7" customHeight="1" x14ac:dyDescent="0.25">
      <c r="Q102" s="2"/>
      <c r="R102" s="2"/>
      <c r="S102" s="2"/>
      <c r="T102" s="2"/>
      <c r="U102" s="2"/>
      <c r="V102" s="2"/>
      <c r="W102" s="2"/>
      <c r="X102" s="2"/>
      <c r="Y102" s="2"/>
      <c r="Z102" s="2"/>
      <c r="AA102" s="2"/>
    </row>
    <row r="103" spans="17:27" ht="22.7" customHeight="1" x14ac:dyDescent="0.25">
      <c r="Q103" s="2"/>
      <c r="R103" s="2"/>
      <c r="S103" s="2"/>
      <c r="T103" s="2"/>
      <c r="U103" s="2"/>
      <c r="V103" s="2"/>
      <c r="W103" s="2"/>
      <c r="X103" s="2"/>
      <c r="Y103" s="2"/>
      <c r="Z103" s="2"/>
      <c r="AA103" s="2"/>
    </row>
    <row r="104" spans="17:27" ht="22.7" customHeight="1" x14ac:dyDescent="0.25">
      <c r="Q104" s="2"/>
      <c r="R104" s="2"/>
      <c r="S104" s="2"/>
      <c r="T104" s="2"/>
      <c r="U104" s="2"/>
      <c r="V104" s="2"/>
      <c r="W104" s="2"/>
      <c r="X104" s="2"/>
      <c r="Y104" s="2"/>
      <c r="Z104" s="2"/>
      <c r="AA104" s="2"/>
    </row>
    <row r="105" spans="17:27" ht="22.7" customHeight="1" x14ac:dyDescent="0.25">
      <c r="Q105" s="2"/>
      <c r="R105" s="2"/>
      <c r="S105" s="2"/>
      <c r="T105" s="2"/>
      <c r="U105" s="2"/>
      <c r="V105" s="2"/>
      <c r="W105" s="2"/>
      <c r="X105" s="2"/>
      <c r="Y105" s="2"/>
      <c r="Z105" s="2"/>
      <c r="AA105" s="2"/>
    </row>
    <row r="106" spans="17:27" ht="22.7" customHeight="1" x14ac:dyDescent="0.25">
      <c r="Q106" s="2"/>
      <c r="R106" s="2"/>
      <c r="S106" s="2"/>
      <c r="T106" s="2"/>
      <c r="U106" s="2"/>
      <c r="V106" s="2"/>
      <c r="W106" s="2"/>
      <c r="X106" s="2"/>
      <c r="Y106" s="2"/>
      <c r="Z106" s="2"/>
      <c r="AA106" s="2"/>
    </row>
    <row r="107" spans="17:27" ht="22.7" customHeight="1" x14ac:dyDescent="0.25">
      <c r="Q107" s="2"/>
      <c r="R107" s="2"/>
      <c r="S107" s="2"/>
      <c r="T107" s="2"/>
      <c r="U107" s="2"/>
      <c r="V107" s="2"/>
      <c r="W107" s="2"/>
      <c r="X107" s="2"/>
      <c r="Y107" s="2"/>
      <c r="Z107" s="2"/>
      <c r="AA107" s="2"/>
    </row>
    <row r="108" spans="17:27" ht="22.7" customHeight="1" x14ac:dyDescent="0.25">
      <c r="Q108" s="2"/>
      <c r="R108" s="2"/>
      <c r="S108" s="2"/>
      <c r="T108" s="2"/>
      <c r="U108" s="2"/>
      <c r="V108" s="2"/>
      <c r="W108" s="2"/>
      <c r="X108" s="2"/>
      <c r="Y108" s="2"/>
      <c r="Z108" s="2"/>
      <c r="AA108" s="2"/>
    </row>
    <row r="109" spans="17:27" ht="22.7" customHeight="1" x14ac:dyDescent="0.25">
      <c r="Q109" s="2"/>
      <c r="R109" s="2"/>
      <c r="S109" s="2"/>
      <c r="T109" s="2"/>
      <c r="U109" s="2"/>
      <c r="V109" s="2"/>
      <c r="W109" s="2"/>
      <c r="X109" s="2"/>
      <c r="Y109" s="2"/>
      <c r="Z109" s="2"/>
      <c r="AA109" s="2"/>
    </row>
    <row r="110" spans="17:27" ht="22.7" customHeight="1" x14ac:dyDescent="0.25">
      <c r="Q110" s="2"/>
      <c r="R110" s="2"/>
      <c r="S110" s="2"/>
      <c r="T110" s="2"/>
      <c r="U110" s="2"/>
      <c r="V110" s="2"/>
      <c r="W110" s="2"/>
      <c r="X110" s="2"/>
      <c r="Y110" s="2"/>
      <c r="Z110" s="2"/>
      <c r="AA110" s="2"/>
    </row>
    <row r="111" spans="17:27" ht="22.7" customHeight="1" x14ac:dyDescent="0.25">
      <c r="Q111" s="2"/>
      <c r="R111" s="2"/>
      <c r="S111" s="2"/>
      <c r="T111" s="2"/>
      <c r="U111" s="2"/>
      <c r="V111" s="2"/>
      <c r="W111" s="2"/>
      <c r="X111" s="2"/>
      <c r="Y111" s="2"/>
      <c r="Z111" s="2"/>
      <c r="AA111" s="2"/>
    </row>
    <row r="112" spans="17:27" ht="22.7" customHeight="1" x14ac:dyDescent="0.25">
      <c r="Q112" s="2"/>
      <c r="R112" s="2"/>
      <c r="S112" s="2"/>
      <c r="T112" s="2"/>
      <c r="U112" s="2"/>
      <c r="V112" s="2"/>
      <c r="W112" s="2"/>
      <c r="X112" s="2"/>
      <c r="Y112" s="2"/>
      <c r="Z112" s="2"/>
      <c r="AA112" s="2"/>
    </row>
    <row r="113" spans="17:27" ht="22.7" customHeight="1" x14ac:dyDescent="0.25">
      <c r="Q113" s="2"/>
      <c r="R113" s="2"/>
      <c r="S113" s="2"/>
      <c r="T113" s="2"/>
      <c r="U113" s="2"/>
      <c r="V113" s="2"/>
      <c r="W113" s="2"/>
      <c r="X113" s="2"/>
      <c r="Y113" s="2"/>
      <c r="Z113" s="2"/>
      <c r="AA113" s="2"/>
    </row>
    <row r="114" spans="17:27" ht="22.7" customHeight="1" x14ac:dyDescent="0.25">
      <c r="Q114" s="2"/>
      <c r="R114" s="2"/>
      <c r="S114" s="2"/>
      <c r="T114" s="2"/>
      <c r="U114" s="2"/>
      <c r="V114" s="2"/>
      <c r="W114" s="2"/>
      <c r="X114" s="2"/>
      <c r="Y114" s="2"/>
      <c r="Z114" s="2"/>
      <c r="AA114" s="2"/>
    </row>
    <row r="115" spans="17:27" ht="22.7" customHeight="1" x14ac:dyDescent="0.25">
      <c r="Q115" s="2"/>
      <c r="R115" s="2"/>
      <c r="S115" s="2"/>
      <c r="T115" s="2"/>
      <c r="U115" s="2"/>
      <c r="V115" s="2"/>
      <c r="W115" s="2"/>
      <c r="X115" s="2"/>
      <c r="Y115" s="2"/>
      <c r="Z115" s="2"/>
      <c r="AA115" s="2"/>
    </row>
    <row r="116" spans="17:27" ht="22.7" customHeight="1" x14ac:dyDescent="0.25">
      <c r="Q116" s="2"/>
      <c r="R116" s="2"/>
      <c r="S116" s="2"/>
      <c r="T116" s="2"/>
      <c r="U116" s="2"/>
      <c r="V116" s="2"/>
      <c r="W116" s="2"/>
      <c r="X116" s="2"/>
      <c r="Y116" s="2"/>
      <c r="Z116" s="2"/>
      <c r="AA116" s="2"/>
    </row>
    <row r="117" spans="17:27" ht="22.7" customHeight="1" x14ac:dyDescent="0.25">
      <c r="Q117" s="2"/>
      <c r="R117" s="2"/>
      <c r="S117" s="2"/>
      <c r="T117" s="2"/>
      <c r="U117" s="2"/>
      <c r="V117" s="2"/>
      <c r="W117" s="2"/>
      <c r="X117" s="2"/>
      <c r="Y117" s="2"/>
      <c r="Z117" s="2"/>
      <c r="AA117" s="2"/>
    </row>
    <row r="118" spans="17:27" ht="22.7" customHeight="1" x14ac:dyDescent="0.25">
      <c r="Q118" s="2"/>
      <c r="R118" s="2"/>
      <c r="S118" s="2"/>
      <c r="T118" s="2"/>
      <c r="U118" s="2"/>
      <c r="V118" s="2"/>
      <c r="W118" s="2"/>
      <c r="X118" s="2"/>
      <c r="Y118" s="2"/>
      <c r="Z118" s="2"/>
      <c r="AA118" s="2"/>
    </row>
    <row r="119" spans="17:27" ht="22.7" customHeight="1" x14ac:dyDescent="0.25">
      <c r="Q119" s="2"/>
      <c r="R119" s="2"/>
      <c r="S119" s="2"/>
      <c r="T119" s="2"/>
      <c r="U119" s="2"/>
      <c r="V119" s="2"/>
      <c r="W119" s="2"/>
      <c r="X119" s="2"/>
      <c r="Y119" s="2"/>
      <c r="Z119" s="2"/>
      <c r="AA119" s="2"/>
    </row>
    <row r="120" spans="17:27" ht="22.7" customHeight="1" x14ac:dyDescent="0.25">
      <c r="Q120" s="2"/>
      <c r="R120" s="2"/>
      <c r="S120" s="2"/>
      <c r="T120" s="2"/>
      <c r="U120" s="2"/>
      <c r="V120" s="2"/>
      <c r="W120" s="2"/>
      <c r="X120" s="2"/>
      <c r="Y120" s="2"/>
      <c r="Z120" s="2"/>
      <c r="AA120" s="2"/>
    </row>
    <row r="121" spans="17:27" ht="22.7" customHeight="1" x14ac:dyDescent="0.25">
      <c r="Q121" s="2"/>
      <c r="R121" s="2"/>
      <c r="S121" s="2"/>
      <c r="T121" s="2"/>
      <c r="U121" s="2"/>
      <c r="V121" s="2"/>
      <c r="W121" s="2"/>
      <c r="X121" s="2"/>
      <c r="Y121" s="2"/>
      <c r="Z121" s="2"/>
      <c r="AA121" s="2"/>
    </row>
    <row r="122" spans="17:27" ht="22.7" customHeight="1" x14ac:dyDescent="0.25">
      <c r="Q122" s="2"/>
      <c r="R122" s="2"/>
      <c r="S122" s="2"/>
      <c r="T122" s="2"/>
      <c r="U122" s="2"/>
      <c r="V122" s="2"/>
      <c r="W122" s="2"/>
      <c r="X122" s="2"/>
      <c r="Y122" s="2"/>
      <c r="Z122" s="2"/>
      <c r="AA122" s="2"/>
    </row>
  </sheetData>
  <autoFilter ref="C11:Q31" xr:uid="{00000000-0009-0000-0000-000009000000}"/>
  <mergeCells count="3">
    <mergeCell ref="F10:G10"/>
    <mergeCell ref="H10:J10"/>
    <mergeCell ref="L10:P10"/>
  </mergeCells>
  <conditionalFormatting sqref="H12">
    <cfRule type="colorScale" priority="2">
      <colorScale>
        <cfvo type="num" val="-2"/>
        <cfvo type="num" val="0"/>
        <cfvo type="num" val="2"/>
        <color rgb="FFFF0000"/>
        <color rgb="FFFFFF00"/>
        <color rgb="FF43C330"/>
      </colorScale>
    </cfRule>
  </conditionalFormatting>
  <conditionalFormatting sqref="I12">
    <cfRule type="colorScale" priority="3">
      <colorScale>
        <cfvo type="num" val="1"/>
        <cfvo type="num" val="3"/>
        <cfvo type="num" val="5"/>
        <color rgb="FFBBDEFB"/>
        <color rgb="FF64B5F6"/>
        <color rgb="FF1E88E5"/>
      </colorScale>
    </cfRule>
  </conditionalFormatting>
  <conditionalFormatting sqref="J12">
    <cfRule type="colorScale" priority="4">
      <colorScale>
        <cfvo type="num" val="1"/>
        <cfvo type="num" val="3"/>
        <cfvo type="num" val="5"/>
        <color rgb="FFFFEB3B"/>
        <color rgb="FFFB8C00"/>
        <color rgb="FFC62828"/>
      </colorScale>
    </cfRule>
  </conditionalFormatting>
  <conditionalFormatting sqref="H13">
    <cfRule type="colorScale" priority="5">
      <colorScale>
        <cfvo type="num" val="-2"/>
        <cfvo type="num" val="0"/>
        <cfvo type="num" val="2"/>
        <color rgb="FFFF0000"/>
        <color rgb="FFFFFF00"/>
        <color rgb="FF43C330"/>
      </colorScale>
    </cfRule>
  </conditionalFormatting>
  <conditionalFormatting sqref="I13">
    <cfRule type="colorScale" priority="6">
      <colorScale>
        <cfvo type="num" val="1"/>
        <cfvo type="num" val="3"/>
        <cfvo type="num" val="5"/>
        <color rgb="FFBBDEFB"/>
        <color rgb="FF64B5F6"/>
        <color rgb="FF1E88E5"/>
      </colorScale>
    </cfRule>
  </conditionalFormatting>
  <conditionalFormatting sqref="J13">
    <cfRule type="colorScale" priority="7">
      <colorScale>
        <cfvo type="num" val="1"/>
        <cfvo type="num" val="3"/>
        <cfvo type="num" val="5"/>
        <color rgb="FFFFEB3B"/>
        <color rgb="FFFB8C00"/>
        <color rgb="FFC62828"/>
      </colorScale>
    </cfRule>
  </conditionalFormatting>
  <conditionalFormatting sqref="H14">
    <cfRule type="colorScale" priority="8">
      <colorScale>
        <cfvo type="num" val="-2"/>
        <cfvo type="num" val="0"/>
        <cfvo type="num" val="2"/>
        <color rgb="FFFF0000"/>
        <color rgb="FFFFFF00"/>
        <color rgb="FF43C330"/>
      </colorScale>
    </cfRule>
  </conditionalFormatting>
  <conditionalFormatting sqref="I14">
    <cfRule type="colorScale" priority="9">
      <colorScale>
        <cfvo type="num" val="1"/>
        <cfvo type="num" val="3"/>
        <cfvo type="num" val="5"/>
        <color rgb="FFBBDEFB"/>
        <color rgb="FF64B5F6"/>
        <color rgb="FF1E88E5"/>
      </colorScale>
    </cfRule>
  </conditionalFormatting>
  <conditionalFormatting sqref="J14">
    <cfRule type="colorScale" priority="10">
      <colorScale>
        <cfvo type="num" val="1"/>
        <cfvo type="num" val="3"/>
        <cfvo type="num" val="5"/>
        <color rgb="FFFFEB3B"/>
        <color rgb="FFFB8C00"/>
        <color rgb="FFC62828"/>
      </colorScale>
    </cfRule>
  </conditionalFormatting>
  <conditionalFormatting sqref="H15">
    <cfRule type="colorScale" priority="11">
      <colorScale>
        <cfvo type="num" val="-2"/>
        <cfvo type="num" val="0"/>
        <cfvo type="num" val="2"/>
        <color rgb="FFFF0000"/>
        <color rgb="FFFFFF00"/>
        <color rgb="FF43C330"/>
      </colorScale>
    </cfRule>
  </conditionalFormatting>
  <conditionalFormatting sqref="I15">
    <cfRule type="colorScale" priority="12">
      <colorScale>
        <cfvo type="num" val="1"/>
        <cfvo type="num" val="3"/>
        <cfvo type="num" val="5"/>
        <color rgb="FFBBDEFB"/>
        <color rgb="FF64B5F6"/>
        <color rgb="FF1E88E5"/>
      </colorScale>
    </cfRule>
  </conditionalFormatting>
  <conditionalFormatting sqref="J15">
    <cfRule type="colorScale" priority="13">
      <colorScale>
        <cfvo type="num" val="1"/>
        <cfvo type="num" val="3"/>
        <cfvo type="num" val="5"/>
        <color rgb="FFFFEB3B"/>
        <color rgb="FFFB8C00"/>
        <color rgb="FFC62828"/>
      </colorScale>
    </cfRule>
  </conditionalFormatting>
  <conditionalFormatting sqref="H16">
    <cfRule type="colorScale" priority="14">
      <colorScale>
        <cfvo type="num" val="-2"/>
        <cfvo type="num" val="0"/>
        <cfvo type="num" val="2"/>
        <color rgb="FFFF0000"/>
        <color rgb="FFFFFF00"/>
        <color rgb="FF43C330"/>
      </colorScale>
    </cfRule>
  </conditionalFormatting>
  <conditionalFormatting sqref="I16">
    <cfRule type="colorScale" priority="15">
      <colorScale>
        <cfvo type="num" val="1"/>
        <cfvo type="num" val="3"/>
        <cfvo type="num" val="5"/>
        <color rgb="FFBBDEFB"/>
        <color rgb="FF64B5F6"/>
        <color rgb="FF1E88E5"/>
      </colorScale>
    </cfRule>
  </conditionalFormatting>
  <conditionalFormatting sqref="J16">
    <cfRule type="colorScale" priority="16">
      <colorScale>
        <cfvo type="num" val="1"/>
        <cfvo type="num" val="3"/>
        <cfvo type="num" val="5"/>
        <color rgb="FFFFEB3B"/>
        <color rgb="FFFB8C00"/>
        <color rgb="FFC62828"/>
      </colorScale>
    </cfRule>
  </conditionalFormatting>
  <conditionalFormatting sqref="H17">
    <cfRule type="colorScale" priority="17">
      <colorScale>
        <cfvo type="num" val="-2"/>
        <cfvo type="num" val="0"/>
        <cfvo type="num" val="2"/>
        <color rgb="FFFF0000"/>
        <color rgb="FFFFFF00"/>
        <color rgb="FF43C330"/>
      </colorScale>
    </cfRule>
  </conditionalFormatting>
  <conditionalFormatting sqref="I17">
    <cfRule type="colorScale" priority="18">
      <colorScale>
        <cfvo type="num" val="1"/>
        <cfvo type="num" val="3"/>
        <cfvo type="num" val="5"/>
        <color rgb="FFBBDEFB"/>
        <color rgb="FF64B5F6"/>
        <color rgb="FF1E88E5"/>
      </colorScale>
    </cfRule>
  </conditionalFormatting>
  <conditionalFormatting sqref="J17">
    <cfRule type="colorScale" priority="19">
      <colorScale>
        <cfvo type="num" val="1"/>
        <cfvo type="num" val="3"/>
        <cfvo type="num" val="5"/>
        <color rgb="FFFFEB3B"/>
        <color rgb="FFFB8C00"/>
        <color rgb="FFC62828"/>
      </colorScale>
    </cfRule>
  </conditionalFormatting>
  <conditionalFormatting sqref="H18">
    <cfRule type="colorScale" priority="20">
      <colorScale>
        <cfvo type="num" val="-2"/>
        <cfvo type="num" val="0"/>
        <cfvo type="num" val="2"/>
        <color rgb="FFFF0000"/>
        <color rgb="FFFFFF00"/>
        <color rgb="FF43C330"/>
      </colorScale>
    </cfRule>
  </conditionalFormatting>
  <conditionalFormatting sqref="I18">
    <cfRule type="colorScale" priority="21">
      <colorScale>
        <cfvo type="num" val="1"/>
        <cfvo type="num" val="3"/>
        <cfvo type="num" val="5"/>
        <color rgb="FFBBDEFB"/>
        <color rgb="FF64B5F6"/>
        <color rgb="FF1E88E5"/>
      </colorScale>
    </cfRule>
  </conditionalFormatting>
  <conditionalFormatting sqref="J18">
    <cfRule type="colorScale" priority="22">
      <colorScale>
        <cfvo type="num" val="1"/>
        <cfvo type="num" val="3"/>
        <cfvo type="num" val="5"/>
        <color rgb="FFFFEB3B"/>
        <color rgb="FFFB8C00"/>
        <color rgb="FFC62828"/>
      </colorScale>
    </cfRule>
  </conditionalFormatting>
  <conditionalFormatting sqref="H19">
    <cfRule type="colorScale" priority="23">
      <colorScale>
        <cfvo type="num" val="-2"/>
        <cfvo type="num" val="0"/>
        <cfvo type="num" val="2"/>
        <color rgb="FFFF0000"/>
        <color rgb="FFFFFF00"/>
        <color rgb="FF43C330"/>
      </colorScale>
    </cfRule>
  </conditionalFormatting>
  <conditionalFormatting sqref="I19">
    <cfRule type="colorScale" priority="24">
      <colorScale>
        <cfvo type="num" val="1"/>
        <cfvo type="num" val="3"/>
        <cfvo type="num" val="5"/>
        <color rgb="FFBBDEFB"/>
        <color rgb="FF64B5F6"/>
        <color rgb="FF1E88E5"/>
      </colorScale>
    </cfRule>
  </conditionalFormatting>
  <conditionalFormatting sqref="J19">
    <cfRule type="colorScale" priority="25">
      <colorScale>
        <cfvo type="num" val="1"/>
        <cfvo type="num" val="3"/>
        <cfvo type="num" val="5"/>
        <color rgb="FFFFEB3B"/>
        <color rgb="FFFB8C00"/>
        <color rgb="FFC62828"/>
      </colorScale>
    </cfRule>
  </conditionalFormatting>
  <conditionalFormatting sqref="H20">
    <cfRule type="colorScale" priority="26">
      <colorScale>
        <cfvo type="num" val="-2"/>
        <cfvo type="num" val="0"/>
        <cfvo type="num" val="2"/>
        <color rgb="FFFF0000"/>
        <color rgb="FFFFFF00"/>
        <color rgb="FF43C330"/>
      </colorScale>
    </cfRule>
  </conditionalFormatting>
  <conditionalFormatting sqref="I20">
    <cfRule type="colorScale" priority="27">
      <colorScale>
        <cfvo type="num" val="1"/>
        <cfvo type="num" val="3"/>
        <cfvo type="num" val="5"/>
        <color rgb="FFBBDEFB"/>
        <color rgb="FF64B5F6"/>
        <color rgb="FF1E88E5"/>
      </colorScale>
    </cfRule>
  </conditionalFormatting>
  <conditionalFormatting sqref="J20">
    <cfRule type="colorScale" priority="28">
      <colorScale>
        <cfvo type="num" val="1"/>
        <cfvo type="num" val="3"/>
        <cfvo type="num" val="5"/>
        <color rgb="FFFFEB3B"/>
        <color rgb="FFFB8C00"/>
        <color rgb="FFC62828"/>
      </colorScale>
    </cfRule>
  </conditionalFormatting>
  <conditionalFormatting sqref="H21">
    <cfRule type="colorScale" priority="29">
      <colorScale>
        <cfvo type="num" val="-2"/>
        <cfvo type="num" val="0"/>
        <cfvo type="num" val="2"/>
        <color rgb="FFFF0000"/>
        <color rgb="FFFFFF00"/>
        <color rgb="FF43C330"/>
      </colorScale>
    </cfRule>
  </conditionalFormatting>
  <conditionalFormatting sqref="I21">
    <cfRule type="colorScale" priority="30">
      <colorScale>
        <cfvo type="num" val="1"/>
        <cfvo type="num" val="3"/>
        <cfvo type="num" val="5"/>
        <color rgb="FFBBDEFB"/>
        <color rgb="FF64B5F6"/>
        <color rgb="FF1E88E5"/>
      </colorScale>
    </cfRule>
  </conditionalFormatting>
  <conditionalFormatting sqref="J21">
    <cfRule type="colorScale" priority="31">
      <colorScale>
        <cfvo type="num" val="1"/>
        <cfvo type="num" val="3"/>
        <cfvo type="num" val="5"/>
        <color rgb="FFFFEB3B"/>
        <color rgb="FFFB8C00"/>
        <color rgb="FFC62828"/>
      </colorScale>
    </cfRule>
  </conditionalFormatting>
  <conditionalFormatting sqref="H22">
    <cfRule type="colorScale" priority="32">
      <colorScale>
        <cfvo type="num" val="-2"/>
        <cfvo type="num" val="0"/>
        <cfvo type="num" val="2"/>
        <color rgb="FFFF0000"/>
        <color rgb="FFFFFF00"/>
        <color rgb="FF43C330"/>
      </colorScale>
    </cfRule>
  </conditionalFormatting>
  <conditionalFormatting sqref="I22">
    <cfRule type="colorScale" priority="33">
      <colorScale>
        <cfvo type="num" val="1"/>
        <cfvo type="num" val="3"/>
        <cfvo type="num" val="5"/>
        <color rgb="FFBBDEFB"/>
        <color rgb="FF64B5F6"/>
        <color rgb="FF1E88E5"/>
      </colorScale>
    </cfRule>
  </conditionalFormatting>
  <conditionalFormatting sqref="J22">
    <cfRule type="colorScale" priority="34">
      <colorScale>
        <cfvo type="num" val="1"/>
        <cfvo type="num" val="3"/>
        <cfvo type="num" val="5"/>
        <color rgb="FFFFEB3B"/>
        <color rgb="FFFB8C00"/>
        <color rgb="FFC62828"/>
      </colorScale>
    </cfRule>
  </conditionalFormatting>
  <conditionalFormatting sqref="H23">
    <cfRule type="colorScale" priority="35">
      <colorScale>
        <cfvo type="num" val="-2"/>
        <cfvo type="num" val="0"/>
        <cfvo type="num" val="2"/>
        <color rgb="FFFF0000"/>
        <color rgb="FFFFFF00"/>
        <color rgb="FF43C330"/>
      </colorScale>
    </cfRule>
  </conditionalFormatting>
  <conditionalFormatting sqref="I23">
    <cfRule type="colorScale" priority="36">
      <colorScale>
        <cfvo type="num" val="1"/>
        <cfvo type="num" val="3"/>
        <cfvo type="num" val="5"/>
        <color rgb="FFBBDEFB"/>
        <color rgb="FF64B5F6"/>
        <color rgb="FF1E88E5"/>
      </colorScale>
    </cfRule>
  </conditionalFormatting>
  <conditionalFormatting sqref="J23">
    <cfRule type="colorScale" priority="37">
      <colorScale>
        <cfvo type="num" val="1"/>
        <cfvo type="num" val="3"/>
        <cfvo type="num" val="5"/>
        <color rgb="FFFFEB3B"/>
        <color rgb="FFFB8C00"/>
        <color rgb="FFC62828"/>
      </colorScale>
    </cfRule>
  </conditionalFormatting>
  <conditionalFormatting sqref="H24">
    <cfRule type="colorScale" priority="38">
      <colorScale>
        <cfvo type="num" val="-2"/>
        <cfvo type="num" val="0"/>
        <cfvo type="num" val="2"/>
        <color rgb="FFFF0000"/>
        <color rgb="FFFFFF00"/>
        <color rgb="FF43C330"/>
      </colorScale>
    </cfRule>
  </conditionalFormatting>
  <conditionalFormatting sqref="I24">
    <cfRule type="colorScale" priority="39">
      <colorScale>
        <cfvo type="num" val="1"/>
        <cfvo type="num" val="3"/>
        <cfvo type="num" val="5"/>
        <color rgb="FFBBDEFB"/>
        <color rgb="FF64B5F6"/>
        <color rgb="FF1E88E5"/>
      </colorScale>
    </cfRule>
  </conditionalFormatting>
  <conditionalFormatting sqref="J24">
    <cfRule type="colorScale" priority="40">
      <colorScale>
        <cfvo type="num" val="1"/>
        <cfvo type="num" val="3"/>
        <cfvo type="num" val="5"/>
        <color rgb="FFFFEB3B"/>
        <color rgb="FFFB8C00"/>
        <color rgb="FFC62828"/>
      </colorScale>
    </cfRule>
  </conditionalFormatting>
  <conditionalFormatting sqref="H25">
    <cfRule type="colorScale" priority="41">
      <colorScale>
        <cfvo type="num" val="-2"/>
        <cfvo type="num" val="0"/>
        <cfvo type="num" val="2"/>
        <color rgb="FFFF0000"/>
        <color rgb="FFFFFF00"/>
        <color rgb="FF43C330"/>
      </colorScale>
    </cfRule>
  </conditionalFormatting>
  <conditionalFormatting sqref="I25">
    <cfRule type="colorScale" priority="42">
      <colorScale>
        <cfvo type="num" val="1"/>
        <cfvo type="num" val="3"/>
        <cfvo type="num" val="5"/>
        <color rgb="FFBBDEFB"/>
        <color rgb="FF64B5F6"/>
        <color rgb="FF1E88E5"/>
      </colorScale>
    </cfRule>
  </conditionalFormatting>
  <conditionalFormatting sqref="J25">
    <cfRule type="colorScale" priority="43">
      <colorScale>
        <cfvo type="num" val="1"/>
        <cfvo type="num" val="3"/>
        <cfvo type="num" val="5"/>
        <color rgb="FFFFEB3B"/>
        <color rgb="FFFB8C00"/>
        <color rgb="FFC62828"/>
      </colorScale>
    </cfRule>
  </conditionalFormatting>
  <dataValidations count="3">
    <dataValidation type="list" operator="equal" allowBlank="1" showErrorMessage="1" prompt="Klicken + Auswählen" sqref="H12:H25" xr:uid="{00000000-0002-0000-0900-000000000000}">
      <formula1>$C$3:$C$8</formula1>
      <formula2>0</formula2>
    </dataValidation>
    <dataValidation type="list" operator="equal" allowBlank="1" showErrorMessage="1" prompt="Klicken + Auswählen" sqref="I12:I25" xr:uid="{00000000-0002-0000-0900-000001000000}">
      <formula1>$G$3:$G$8</formula1>
      <formula2>0</formula2>
    </dataValidation>
    <dataValidation type="list" operator="equal" allowBlank="1" showErrorMessage="1" sqref="J12:J25" xr:uid="{00000000-0002-0000-0900-000002000000}">
      <formula1>$J$3:$J$8</formula1>
      <formula2>0</formula2>
    </dataValidation>
  </dataValidations>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extLst>
    <ext xmlns:x14="http://schemas.microsoft.com/office/spreadsheetml/2009/9/main" uri="{CCE6A557-97BC-4b89-ADB6-D9C93CAAB3DF}">
      <x14:dataValidations xmlns:xm="http://schemas.microsoft.com/office/excel/2006/main" count="1">
        <x14:dataValidation type="list" operator="equal" allowBlank="1" showErrorMessage="1" xr:uid="{00000000-0002-0000-0900-000003000000}">
          <x14:formula1>
            <xm:f>Dropdown!$C$11:$C$13</xm:f>
          </x14:formula1>
          <x14:formula2>
            <xm:f>0</xm:f>
          </x14:formula2>
          <xm:sqref>D12:D29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dimension ref="A1:AMJ165"/>
  <sheetViews>
    <sheetView workbookViewId="0">
      <selection activeCell="C77" sqref="C77"/>
    </sheetView>
  </sheetViews>
  <sheetFormatPr baseColWidth="10" defaultColWidth="10.5" defaultRowHeight="15.75" x14ac:dyDescent="0.25"/>
  <cols>
    <col min="1" max="3" width="10.5" style="405"/>
    <col min="4" max="4" width="11.75" style="405" customWidth="1"/>
    <col min="5" max="5" width="20.375" style="405" customWidth="1"/>
    <col min="6" max="1024" width="10.5" style="405"/>
    <col min="1025" max="16384" width="10.5" style="314"/>
  </cols>
  <sheetData>
    <row r="1" spans="1:49" ht="22.7" customHeight="1" x14ac:dyDescent="0.25">
      <c r="A1" s="403"/>
      <c r="B1" s="403"/>
      <c r="C1" s="403"/>
      <c r="D1" s="403"/>
      <c r="E1" s="403"/>
      <c r="F1" s="403"/>
      <c r="G1" s="403"/>
      <c r="H1" s="403"/>
      <c r="I1" s="403"/>
      <c r="J1" s="403"/>
      <c r="K1" s="403"/>
      <c r="L1" s="403"/>
      <c r="M1" s="403"/>
      <c r="N1" s="403"/>
      <c r="O1" s="403"/>
      <c r="P1" s="403"/>
      <c r="Q1" s="403"/>
      <c r="R1" s="403"/>
      <c r="S1" s="403"/>
      <c r="T1" s="403"/>
      <c r="U1" s="403"/>
      <c r="V1" s="403"/>
      <c r="W1" s="403"/>
      <c r="X1" s="403"/>
      <c r="Y1" s="403"/>
      <c r="Z1" s="403"/>
      <c r="AA1" s="404"/>
      <c r="AB1" s="404"/>
      <c r="AC1" s="404"/>
      <c r="AD1" s="404"/>
      <c r="AE1" s="404"/>
      <c r="AF1" s="404"/>
      <c r="AG1" s="404"/>
      <c r="AH1" s="404"/>
      <c r="AI1" s="404"/>
      <c r="AJ1" s="404"/>
      <c r="AK1" s="404"/>
      <c r="AL1" s="404"/>
      <c r="AM1" s="404"/>
      <c r="AN1" s="404"/>
      <c r="AO1" s="404"/>
      <c r="AP1" s="404"/>
      <c r="AQ1" s="404"/>
      <c r="AR1" s="404"/>
      <c r="AS1" s="404"/>
      <c r="AT1" s="404"/>
      <c r="AU1" s="404"/>
    </row>
    <row r="2" spans="1:49" ht="22.7" customHeight="1" x14ac:dyDescent="0.25">
      <c r="A2" s="403"/>
      <c r="B2" s="403"/>
      <c r="C2" s="403"/>
      <c r="D2" s="403"/>
      <c r="E2" s="403"/>
      <c r="F2" s="403"/>
      <c r="G2" s="403"/>
      <c r="H2" s="403"/>
      <c r="I2" s="403"/>
      <c r="J2" s="403"/>
      <c r="K2" s="403"/>
      <c r="L2" s="403"/>
      <c r="M2" s="403"/>
      <c r="N2" s="403"/>
      <c r="O2" s="403"/>
      <c r="P2" s="403"/>
      <c r="Q2" s="403"/>
      <c r="R2" s="403"/>
      <c r="S2" s="403"/>
      <c r="T2" s="403"/>
      <c r="U2" s="403"/>
      <c r="V2" s="403"/>
      <c r="W2" s="403"/>
      <c r="X2" s="403"/>
      <c r="Y2" s="403"/>
      <c r="Z2" s="403"/>
      <c r="AA2" s="404"/>
      <c r="AB2" s="404"/>
      <c r="AC2" s="404"/>
      <c r="AD2" s="404"/>
      <c r="AE2" s="404"/>
      <c r="AF2" s="404"/>
      <c r="AG2" s="404"/>
      <c r="AH2" s="404"/>
      <c r="AI2" s="404"/>
      <c r="AJ2" s="404"/>
      <c r="AK2" s="404"/>
      <c r="AL2" s="404"/>
      <c r="AM2" s="404"/>
      <c r="AN2" s="404"/>
      <c r="AO2" s="404"/>
      <c r="AP2" s="404"/>
      <c r="AQ2" s="404"/>
      <c r="AR2" s="404"/>
      <c r="AS2" s="404"/>
      <c r="AT2" s="404"/>
      <c r="AU2" s="404"/>
    </row>
    <row r="3" spans="1:49" ht="22.7" customHeight="1" x14ac:dyDescent="0.25">
      <c r="A3" s="403"/>
      <c r="B3" s="403"/>
      <c r="C3" s="403"/>
      <c r="D3" s="403"/>
      <c r="E3" s="403"/>
      <c r="F3" s="403"/>
      <c r="G3" s="403"/>
      <c r="H3" s="403"/>
      <c r="I3" s="403"/>
      <c r="J3" s="403"/>
      <c r="K3" s="403"/>
      <c r="L3" s="403"/>
      <c r="M3" s="403"/>
      <c r="N3" s="403"/>
      <c r="O3" s="403"/>
      <c r="P3" s="403"/>
      <c r="Q3" s="403"/>
      <c r="R3" s="403"/>
      <c r="S3" s="403"/>
      <c r="T3" s="403"/>
      <c r="U3" s="403"/>
      <c r="V3" s="403"/>
      <c r="W3" s="403"/>
      <c r="X3" s="403"/>
      <c r="Y3" s="403"/>
      <c r="Z3" s="403"/>
      <c r="AA3" s="404"/>
      <c r="AB3" s="404"/>
      <c r="AC3" s="404"/>
      <c r="AD3" s="404"/>
      <c r="AE3" s="404"/>
      <c r="AF3" s="404"/>
      <c r="AG3" s="404"/>
      <c r="AH3" s="404"/>
      <c r="AI3" s="404"/>
      <c r="AJ3" s="404"/>
      <c r="AK3" s="404"/>
      <c r="AL3" s="404"/>
      <c r="AM3" s="404"/>
      <c r="AN3" s="404"/>
      <c r="AO3" s="404"/>
      <c r="AP3" s="404"/>
      <c r="AQ3" s="404"/>
      <c r="AR3" s="404"/>
      <c r="AS3" s="404"/>
      <c r="AT3" s="404"/>
      <c r="AU3" s="404"/>
      <c r="AV3" s="404"/>
      <c r="AW3" s="404"/>
    </row>
    <row r="4" spans="1:49" ht="14.85" customHeight="1" x14ac:dyDescent="0.25">
      <c r="A4" s="403"/>
      <c r="B4" s="403"/>
      <c r="C4" s="403"/>
      <c r="D4" s="403"/>
      <c r="E4" s="403"/>
      <c r="F4" s="403"/>
      <c r="G4" s="403"/>
      <c r="H4" s="403"/>
      <c r="I4" s="403"/>
      <c r="J4" s="403"/>
      <c r="K4" s="403"/>
      <c r="L4" s="403"/>
      <c r="M4" s="403"/>
      <c r="N4" s="403"/>
      <c r="O4" s="403"/>
      <c r="P4" s="403"/>
      <c r="Q4" s="403"/>
      <c r="R4" s="403"/>
      <c r="S4" s="403"/>
      <c r="T4" s="403"/>
      <c r="U4" s="403"/>
      <c r="V4" s="403"/>
      <c r="W4" s="403"/>
      <c r="X4" s="403"/>
      <c r="Y4" s="403"/>
      <c r="Z4" s="403"/>
      <c r="AA4" s="404"/>
      <c r="AB4" s="404"/>
      <c r="AC4" s="404"/>
      <c r="AD4" s="404"/>
      <c r="AE4" s="404"/>
      <c r="AF4" s="404"/>
      <c r="AG4" s="404"/>
      <c r="AH4" s="404"/>
      <c r="AI4" s="404"/>
      <c r="AJ4" s="404"/>
      <c r="AK4" s="404"/>
      <c r="AL4" s="404"/>
      <c r="AM4" s="404"/>
      <c r="AN4" s="404"/>
      <c r="AO4" s="404"/>
      <c r="AP4" s="404"/>
      <c r="AQ4" s="404"/>
      <c r="AR4" s="404"/>
      <c r="AS4" s="404"/>
      <c r="AT4" s="404"/>
      <c r="AU4" s="404"/>
      <c r="AV4" s="404"/>
      <c r="AW4" s="404"/>
    </row>
    <row r="5" spans="1:49" ht="29.85" customHeight="1" x14ac:dyDescent="0.25">
      <c r="A5" s="403"/>
      <c r="B5" s="403"/>
      <c r="C5" s="403"/>
      <c r="D5" s="406" t="s">
        <v>0</v>
      </c>
      <c r="E5" s="407"/>
      <c r="F5" s="407"/>
      <c r="G5" s="407"/>
      <c r="H5" s="407"/>
      <c r="I5" s="407"/>
      <c r="J5" s="407"/>
      <c r="K5" s="407"/>
      <c r="L5" s="407"/>
      <c r="M5" s="407"/>
      <c r="N5" s="407"/>
      <c r="O5" s="407"/>
      <c r="P5" s="407"/>
      <c r="Q5" s="403"/>
      <c r="R5" s="403"/>
      <c r="S5" s="403"/>
      <c r="T5" s="403"/>
      <c r="U5" s="403"/>
      <c r="V5" s="403"/>
      <c r="W5" s="403"/>
      <c r="X5" s="403"/>
      <c r="Y5" s="403"/>
      <c r="Z5" s="403"/>
      <c r="AA5" s="404"/>
      <c r="AB5" s="404"/>
      <c r="AC5" s="404"/>
      <c r="AD5" s="404"/>
      <c r="AE5" s="404"/>
      <c r="AF5" s="404"/>
      <c r="AG5" s="404"/>
      <c r="AH5" s="404"/>
      <c r="AI5" s="404"/>
      <c r="AJ5" s="404"/>
      <c r="AK5" s="404"/>
      <c r="AL5" s="404"/>
      <c r="AM5" s="404"/>
      <c r="AN5" s="404"/>
      <c r="AO5" s="404"/>
      <c r="AP5" s="404"/>
      <c r="AQ5" s="404"/>
      <c r="AR5" s="404"/>
      <c r="AS5" s="404"/>
      <c r="AT5" s="404"/>
      <c r="AU5" s="404"/>
      <c r="AV5" s="404"/>
      <c r="AW5" s="404"/>
    </row>
    <row r="6" spans="1:49" ht="22.7" customHeight="1" x14ac:dyDescent="0.25">
      <c r="A6" s="403"/>
      <c r="B6" s="403"/>
      <c r="C6" s="403"/>
      <c r="Q6" s="403"/>
      <c r="R6" s="403"/>
      <c r="S6" s="403"/>
      <c r="T6" s="403"/>
      <c r="U6" s="403"/>
      <c r="V6" s="403"/>
      <c r="W6" s="403"/>
      <c r="X6" s="403"/>
      <c r="Y6" s="403"/>
      <c r="Z6" s="403"/>
      <c r="AA6" s="404"/>
      <c r="AB6" s="404"/>
      <c r="AC6" s="404"/>
      <c r="AD6" s="404"/>
      <c r="AE6" s="404"/>
      <c r="AF6" s="404"/>
      <c r="AG6" s="404"/>
      <c r="AH6" s="404"/>
      <c r="AI6" s="404"/>
      <c r="AJ6" s="404"/>
      <c r="AK6" s="404"/>
      <c r="AL6" s="404"/>
      <c r="AM6" s="404"/>
      <c r="AN6" s="404"/>
      <c r="AO6" s="404"/>
      <c r="AP6" s="404"/>
      <c r="AQ6" s="404"/>
      <c r="AR6" s="404"/>
      <c r="AS6" s="404"/>
      <c r="AT6" s="404"/>
      <c r="AU6" s="404"/>
      <c r="AV6" s="404"/>
      <c r="AW6" s="404"/>
    </row>
    <row r="7" spans="1:49" ht="22.7" customHeight="1" x14ac:dyDescent="0.25">
      <c r="A7" s="403"/>
      <c r="B7" s="403"/>
      <c r="C7" s="403"/>
      <c r="D7" s="409" t="s">
        <v>1</v>
      </c>
      <c r="E7" s="409" t="s">
        <v>2</v>
      </c>
      <c r="F7" s="410"/>
      <c r="G7" s="410"/>
      <c r="H7" s="410"/>
      <c r="I7" s="410"/>
      <c r="J7" s="410"/>
      <c r="K7" s="410"/>
      <c r="L7" s="410"/>
      <c r="M7" s="410"/>
      <c r="N7" s="410"/>
      <c r="Q7" s="403"/>
      <c r="R7" s="403"/>
      <c r="S7" s="403"/>
      <c r="T7" s="403"/>
      <c r="U7" s="403"/>
      <c r="V7" s="403"/>
      <c r="W7" s="403"/>
      <c r="X7" s="403"/>
      <c r="Y7" s="403"/>
      <c r="Z7" s="403"/>
      <c r="AA7" s="404"/>
      <c r="AB7" s="404"/>
      <c r="AC7" s="404"/>
      <c r="AD7" s="404"/>
      <c r="AE7" s="404"/>
      <c r="AF7" s="404"/>
      <c r="AG7" s="404"/>
      <c r="AH7" s="404"/>
      <c r="AI7" s="404"/>
      <c r="AJ7" s="404"/>
      <c r="AK7" s="404"/>
      <c r="AL7" s="404"/>
      <c r="AM7" s="404"/>
      <c r="AN7" s="404"/>
      <c r="AO7" s="404"/>
      <c r="AP7" s="404"/>
      <c r="AQ7" s="404"/>
      <c r="AR7" s="404"/>
      <c r="AS7" s="404"/>
      <c r="AT7" s="404"/>
      <c r="AU7" s="404"/>
      <c r="AV7" s="404"/>
      <c r="AW7" s="404"/>
    </row>
    <row r="8" spans="1:49" ht="22.7" customHeight="1" x14ac:dyDescent="0.25">
      <c r="A8" s="403"/>
      <c r="B8" s="403"/>
      <c r="C8" s="403"/>
      <c r="D8" s="410"/>
      <c r="E8" s="411"/>
      <c r="F8" s="410"/>
      <c r="G8" s="410"/>
      <c r="H8" s="410"/>
      <c r="I8" s="410"/>
      <c r="J8" s="410"/>
      <c r="K8" s="410"/>
      <c r="L8" s="410"/>
      <c r="M8" s="410"/>
      <c r="N8" s="410"/>
      <c r="Q8" s="403"/>
      <c r="R8" s="403"/>
      <c r="S8" s="403"/>
      <c r="T8" s="403"/>
      <c r="U8" s="403"/>
      <c r="V8" s="403"/>
      <c r="W8" s="403"/>
      <c r="X8" s="403"/>
      <c r="Y8" s="403"/>
      <c r="Z8" s="403"/>
      <c r="AA8" s="404"/>
      <c r="AB8" s="404"/>
      <c r="AC8" s="404"/>
      <c r="AD8" s="404"/>
      <c r="AE8" s="404"/>
      <c r="AF8" s="404"/>
      <c r="AG8" s="404"/>
      <c r="AH8" s="404"/>
      <c r="AI8" s="404"/>
      <c r="AJ8" s="404"/>
      <c r="AK8" s="404"/>
      <c r="AL8" s="404"/>
      <c r="AM8" s="404"/>
      <c r="AN8" s="404"/>
      <c r="AO8" s="404"/>
      <c r="AP8" s="404"/>
      <c r="AQ8" s="404"/>
      <c r="AR8" s="404"/>
      <c r="AS8" s="404"/>
      <c r="AT8" s="404"/>
      <c r="AU8" s="404"/>
      <c r="AV8" s="404"/>
      <c r="AW8" s="404"/>
    </row>
    <row r="9" spans="1:49" ht="22.7" customHeight="1" x14ac:dyDescent="0.25">
      <c r="A9" s="403"/>
      <c r="B9" s="403"/>
      <c r="C9" s="403"/>
      <c r="D9" s="410"/>
      <c r="E9" s="411"/>
      <c r="F9" s="410"/>
      <c r="G9" s="410"/>
      <c r="H9" s="410"/>
      <c r="I9" s="410"/>
      <c r="J9" s="410"/>
      <c r="K9" s="410"/>
      <c r="L9" s="410"/>
      <c r="M9" s="410"/>
      <c r="N9" s="410"/>
      <c r="Q9" s="403"/>
      <c r="R9" s="403"/>
      <c r="S9" s="403"/>
      <c r="T9" s="403"/>
      <c r="U9" s="403"/>
      <c r="V9" s="403"/>
      <c r="W9" s="403"/>
      <c r="X9" s="403"/>
      <c r="Y9" s="403"/>
      <c r="Z9" s="403"/>
      <c r="AA9" s="404"/>
      <c r="AB9" s="404"/>
      <c r="AC9" s="404"/>
      <c r="AD9" s="404"/>
      <c r="AE9" s="404"/>
      <c r="AF9" s="404"/>
      <c r="AG9" s="404"/>
      <c r="AH9" s="404"/>
      <c r="AI9" s="404"/>
      <c r="AJ9" s="404"/>
      <c r="AK9" s="404"/>
      <c r="AL9" s="404"/>
      <c r="AM9" s="404"/>
      <c r="AN9" s="404"/>
      <c r="AO9" s="404"/>
      <c r="AP9" s="404"/>
      <c r="AQ9" s="404"/>
      <c r="AR9" s="404"/>
      <c r="AS9" s="404"/>
      <c r="AT9" s="404"/>
      <c r="AU9" s="404"/>
      <c r="AV9" s="404"/>
      <c r="AW9" s="404"/>
    </row>
    <row r="10" spans="1:49" ht="22.7" customHeight="1" x14ac:dyDescent="0.25">
      <c r="A10" s="403"/>
      <c r="B10" s="403"/>
      <c r="C10" s="403"/>
      <c r="D10" s="410"/>
      <c r="E10" s="411"/>
      <c r="F10" s="410"/>
      <c r="G10" s="410"/>
      <c r="H10" s="410"/>
      <c r="I10" s="410"/>
      <c r="J10" s="410"/>
      <c r="K10" s="410"/>
      <c r="L10" s="410"/>
      <c r="M10" s="410"/>
      <c r="N10" s="410"/>
      <c r="Q10" s="403"/>
      <c r="R10" s="403"/>
      <c r="S10" s="403"/>
      <c r="T10" s="403"/>
      <c r="U10" s="403"/>
      <c r="V10" s="403"/>
      <c r="W10" s="403"/>
      <c r="X10" s="403"/>
      <c r="Y10" s="403"/>
      <c r="Z10" s="403"/>
      <c r="AA10" s="404"/>
      <c r="AB10" s="404"/>
      <c r="AC10" s="404"/>
      <c r="AD10" s="404"/>
      <c r="AE10" s="404"/>
      <c r="AF10" s="404"/>
      <c r="AG10" s="404"/>
      <c r="AH10" s="404"/>
      <c r="AI10" s="404"/>
      <c r="AJ10" s="404"/>
      <c r="AK10" s="404"/>
      <c r="AL10" s="404"/>
      <c r="AM10" s="404"/>
      <c r="AN10" s="404"/>
      <c r="AO10" s="404"/>
      <c r="AP10" s="404"/>
      <c r="AQ10" s="404"/>
      <c r="AR10" s="404"/>
      <c r="AS10" s="404"/>
      <c r="AT10" s="404"/>
      <c r="AU10" s="404"/>
      <c r="AV10" s="404"/>
      <c r="AW10" s="404"/>
    </row>
    <row r="11" spans="1:49" ht="22.7" customHeight="1" x14ac:dyDescent="0.25">
      <c r="A11" s="403"/>
      <c r="B11" s="403"/>
      <c r="C11" s="403"/>
      <c r="D11" s="410"/>
      <c r="E11" s="412"/>
      <c r="F11" s="410"/>
      <c r="G11" s="410"/>
      <c r="H11" s="410"/>
      <c r="I11" s="410"/>
      <c r="J11" s="410"/>
      <c r="K11" s="410"/>
      <c r="L11" s="410"/>
      <c r="M11" s="410"/>
      <c r="N11" s="410"/>
      <c r="Q11" s="403"/>
      <c r="R11" s="403"/>
      <c r="S11" s="403"/>
      <c r="T11" s="403"/>
      <c r="U11" s="403"/>
      <c r="V11" s="403"/>
      <c r="W11" s="403"/>
      <c r="X11" s="403"/>
      <c r="Y11" s="403"/>
      <c r="Z11" s="403"/>
      <c r="AA11" s="404"/>
      <c r="AB11" s="404"/>
      <c r="AC11" s="404"/>
      <c r="AD11" s="404"/>
      <c r="AE11" s="404"/>
      <c r="AF11" s="404"/>
      <c r="AG11" s="404"/>
      <c r="AH11" s="404"/>
      <c r="AI11" s="404"/>
      <c r="AJ11" s="404"/>
      <c r="AK11" s="404"/>
      <c r="AL11" s="404"/>
      <c r="AM11" s="404"/>
      <c r="AN11" s="404"/>
      <c r="AO11" s="404"/>
      <c r="AP11" s="404"/>
      <c r="AQ11" s="404"/>
      <c r="AR11" s="404"/>
      <c r="AS11" s="404"/>
      <c r="AT11" s="404"/>
      <c r="AU11" s="404"/>
      <c r="AV11" s="404"/>
      <c r="AW11" s="404"/>
    </row>
    <row r="12" spans="1:49" ht="22.7" customHeight="1" x14ac:dyDescent="0.25">
      <c r="A12" s="403"/>
      <c r="B12" s="403"/>
      <c r="C12" s="403"/>
      <c r="D12" s="410"/>
      <c r="E12" s="412"/>
      <c r="F12" s="410"/>
      <c r="G12" s="410"/>
      <c r="H12" s="410"/>
      <c r="I12" s="410"/>
      <c r="J12" s="410"/>
      <c r="K12" s="410"/>
      <c r="L12" s="410"/>
      <c r="M12" s="410"/>
      <c r="N12" s="410"/>
      <c r="Q12" s="403"/>
      <c r="R12" s="403"/>
      <c r="S12" s="403"/>
      <c r="T12" s="403"/>
      <c r="U12" s="403"/>
      <c r="V12" s="403"/>
      <c r="W12" s="403"/>
      <c r="X12" s="403"/>
      <c r="Y12" s="403"/>
      <c r="Z12" s="403"/>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4"/>
      <c r="AW12" s="404"/>
    </row>
    <row r="13" spans="1:49" ht="22.7" customHeight="1" x14ac:dyDescent="0.25">
      <c r="A13" s="403"/>
      <c r="B13" s="403"/>
      <c r="C13" s="403"/>
      <c r="D13" s="410"/>
      <c r="E13" s="410"/>
      <c r="F13" s="410"/>
      <c r="G13" s="410"/>
      <c r="H13" s="410"/>
      <c r="I13" s="410"/>
      <c r="J13" s="410"/>
      <c r="K13" s="410"/>
      <c r="L13" s="410"/>
      <c r="M13" s="410"/>
      <c r="N13" s="410"/>
      <c r="Q13" s="403"/>
      <c r="R13" s="403"/>
      <c r="S13" s="403"/>
      <c r="T13" s="403"/>
      <c r="U13" s="403"/>
      <c r="V13" s="403"/>
      <c r="W13" s="403"/>
      <c r="X13" s="403"/>
      <c r="Y13" s="403"/>
      <c r="Z13" s="403"/>
      <c r="AA13" s="404"/>
      <c r="AB13" s="404"/>
      <c r="AC13" s="404"/>
      <c r="AD13" s="404"/>
      <c r="AE13" s="404"/>
      <c r="AF13" s="404"/>
      <c r="AG13" s="404"/>
      <c r="AH13" s="404"/>
      <c r="AI13" s="404"/>
      <c r="AJ13" s="404"/>
      <c r="AK13" s="404"/>
      <c r="AL13" s="404"/>
      <c r="AM13" s="404"/>
      <c r="AN13" s="404"/>
      <c r="AO13" s="404"/>
      <c r="AP13" s="404"/>
      <c r="AQ13" s="404"/>
      <c r="AR13" s="404"/>
      <c r="AS13" s="404"/>
      <c r="AT13" s="404"/>
      <c r="AU13" s="404"/>
      <c r="AV13" s="404"/>
      <c r="AW13" s="404"/>
    </row>
    <row r="14" spans="1:49" ht="22.7" customHeight="1" x14ac:dyDescent="0.25">
      <c r="A14" s="403"/>
      <c r="B14" s="403"/>
      <c r="C14" s="403"/>
      <c r="D14" s="410"/>
      <c r="E14" s="410"/>
      <c r="F14" s="410"/>
      <c r="G14" s="410"/>
      <c r="H14" s="410"/>
      <c r="I14" s="410"/>
      <c r="J14" s="410"/>
      <c r="K14" s="410"/>
      <c r="L14" s="410"/>
      <c r="M14" s="410"/>
      <c r="N14" s="410"/>
      <c r="O14" s="408"/>
      <c r="Q14" s="403"/>
      <c r="R14" s="403"/>
      <c r="S14" s="403"/>
      <c r="T14" s="403"/>
      <c r="U14" s="403"/>
      <c r="V14" s="403"/>
      <c r="W14" s="403"/>
      <c r="X14" s="403"/>
      <c r="Y14" s="403"/>
      <c r="Z14" s="403"/>
      <c r="AA14" s="404"/>
      <c r="AB14" s="404"/>
      <c r="AC14" s="404"/>
      <c r="AD14" s="404"/>
      <c r="AE14" s="404"/>
      <c r="AF14" s="404"/>
      <c r="AG14" s="404"/>
      <c r="AH14" s="404"/>
      <c r="AI14" s="404"/>
      <c r="AJ14" s="404"/>
      <c r="AK14" s="404"/>
      <c r="AL14" s="404"/>
      <c r="AM14" s="404"/>
      <c r="AN14" s="404"/>
      <c r="AO14" s="404"/>
      <c r="AP14" s="404"/>
      <c r="AQ14" s="404"/>
      <c r="AR14" s="404"/>
      <c r="AS14" s="404"/>
      <c r="AT14" s="404"/>
      <c r="AU14" s="404"/>
      <c r="AV14" s="404"/>
      <c r="AW14" s="404"/>
    </row>
    <row r="15" spans="1:49" ht="22.7" customHeight="1" x14ac:dyDescent="0.25">
      <c r="A15" s="403"/>
      <c r="B15" s="403"/>
      <c r="C15" s="403"/>
      <c r="D15" s="410"/>
      <c r="E15" s="410"/>
      <c r="F15" s="410"/>
      <c r="G15" s="410"/>
      <c r="H15" s="410"/>
      <c r="I15" s="410"/>
      <c r="J15" s="410"/>
      <c r="K15" s="410"/>
      <c r="L15" s="410"/>
      <c r="M15" s="410"/>
      <c r="N15" s="410"/>
      <c r="Q15" s="403"/>
      <c r="R15" s="403"/>
      <c r="S15" s="403"/>
      <c r="T15" s="403"/>
      <c r="U15" s="403"/>
      <c r="V15" s="403"/>
      <c r="W15" s="403"/>
      <c r="X15" s="403"/>
      <c r="Y15" s="403"/>
      <c r="Z15" s="403"/>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row>
    <row r="16" spans="1:49" ht="22.7" customHeight="1" x14ac:dyDescent="0.25">
      <c r="A16" s="403"/>
      <c r="B16" s="403"/>
      <c r="C16" s="403"/>
      <c r="Q16" s="403"/>
      <c r="R16" s="403"/>
      <c r="S16" s="403"/>
      <c r="T16" s="403"/>
      <c r="U16" s="403"/>
      <c r="V16" s="403"/>
      <c r="W16" s="403"/>
      <c r="X16" s="403"/>
      <c r="Y16" s="403"/>
      <c r="Z16" s="403"/>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row>
    <row r="17" spans="1:49" ht="22.7" customHeight="1" x14ac:dyDescent="0.25">
      <c r="A17" s="403"/>
      <c r="B17" s="403"/>
      <c r="C17" s="403"/>
      <c r="Q17" s="403"/>
      <c r="R17" s="403"/>
      <c r="S17" s="403"/>
      <c r="T17" s="403"/>
      <c r="U17" s="403"/>
      <c r="V17" s="403"/>
      <c r="W17" s="403"/>
      <c r="X17" s="403"/>
      <c r="Y17" s="403"/>
      <c r="Z17" s="403"/>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4"/>
      <c r="AW17" s="404"/>
    </row>
    <row r="18" spans="1:49" ht="22.7" customHeight="1" x14ac:dyDescent="0.25">
      <c r="A18" s="403"/>
      <c r="B18" s="403"/>
      <c r="C18" s="403"/>
      <c r="D18" s="409" t="s">
        <v>3</v>
      </c>
      <c r="E18" s="409" t="s">
        <v>4</v>
      </c>
      <c r="F18" s="410"/>
      <c r="G18" s="410"/>
      <c r="H18" s="410"/>
      <c r="I18" s="410"/>
      <c r="J18" s="410"/>
      <c r="K18" s="410"/>
      <c r="L18" s="410"/>
      <c r="M18" s="410"/>
      <c r="N18" s="410"/>
      <c r="Q18" s="403"/>
      <c r="R18" s="403"/>
      <c r="S18" s="403"/>
      <c r="T18" s="403"/>
      <c r="U18" s="403"/>
      <c r="V18" s="403"/>
      <c r="W18" s="403"/>
      <c r="X18" s="403"/>
      <c r="Y18" s="403"/>
      <c r="Z18" s="403"/>
      <c r="AA18" s="404"/>
      <c r="AB18" s="404"/>
      <c r="AC18" s="404"/>
      <c r="AD18" s="404"/>
      <c r="AE18" s="404"/>
      <c r="AF18" s="404"/>
      <c r="AG18" s="404"/>
      <c r="AH18" s="404"/>
      <c r="AI18" s="404"/>
      <c r="AJ18" s="404"/>
      <c r="AK18" s="404"/>
      <c r="AL18" s="404"/>
      <c r="AM18" s="404"/>
      <c r="AN18" s="404"/>
      <c r="AO18" s="404"/>
      <c r="AP18" s="404"/>
      <c r="AQ18" s="404"/>
      <c r="AR18" s="404"/>
      <c r="AS18" s="404"/>
      <c r="AT18" s="404"/>
      <c r="AU18" s="404"/>
      <c r="AV18" s="404"/>
      <c r="AW18" s="404"/>
    </row>
    <row r="19" spans="1:49" ht="22.7" customHeight="1" x14ac:dyDescent="0.25">
      <c r="A19" s="403"/>
      <c r="B19" s="403"/>
      <c r="C19" s="403"/>
      <c r="D19" s="410"/>
      <c r="E19" s="410"/>
      <c r="F19" s="410"/>
      <c r="G19" s="410"/>
      <c r="H19" s="410"/>
      <c r="I19" s="410"/>
      <c r="J19" s="410"/>
      <c r="K19" s="410"/>
      <c r="L19" s="410"/>
      <c r="M19" s="410"/>
      <c r="N19" s="410"/>
      <c r="Q19" s="403"/>
      <c r="R19" s="403"/>
      <c r="S19" s="403"/>
      <c r="T19" s="403"/>
      <c r="U19" s="403"/>
      <c r="V19" s="403"/>
      <c r="W19" s="403"/>
      <c r="X19" s="403"/>
      <c r="Y19" s="403"/>
      <c r="Z19" s="403"/>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row>
    <row r="20" spans="1:49" ht="22.7" customHeight="1" x14ac:dyDescent="0.25">
      <c r="A20" s="403"/>
      <c r="B20" s="403"/>
      <c r="C20" s="403"/>
      <c r="D20" s="410"/>
      <c r="E20" s="410"/>
      <c r="F20" s="410"/>
      <c r="G20" s="410"/>
      <c r="H20" s="410"/>
      <c r="I20" s="410"/>
      <c r="J20" s="410"/>
      <c r="K20" s="410"/>
      <c r="L20" s="410"/>
      <c r="M20" s="410"/>
      <c r="N20" s="410"/>
      <c r="Q20" s="403"/>
      <c r="R20" s="403"/>
      <c r="S20" s="403"/>
      <c r="T20" s="403"/>
      <c r="U20" s="403"/>
      <c r="V20" s="403"/>
      <c r="W20" s="403"/>
      <c r="X20" s="403"/>
      <c r="Y20" s="403"/>
      <c r="Z20" s="403"/>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row>
    <row r="21" spans="1:49" ht="22.7" customHeight="1" x14ac:dyDescent="0.25">
      <c r="A21" s="403"/>
      <c r="B21" s="403"/>
      <c r="C21" s="403"/>
      <c r="D21" s="410"/>
      <c r="E21" s="410"/>
      <c r="F21" s="410"/>
      <c r="G21" s="410"/>
      <c r="H21" s="410"/>
      <c r="I21" s="410"/>
      <c r="J21" s="410"/>
      <c r="K21" s="410"/>
      <c r="L21" s="410"/>
      <c r="M21" s="410"/>
      <c r="N21" s="410"/>
      <c r="Q21" s="403"/>
      <c r="R21" s="403"/>
      <c r="S21" s="403"/>
      <c r="T21" s="403"/>
      <c r="U21" s="403"/>
      <c r="V21" s="403"/>
      <c r="W21" s="403"/>
      <c r="X21" s="403"/>
      <c r="Y21" s="403"/>
      <c r="Z21" s="403"/>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row>
    <row r="22" spans="1:49" ht="22.7" customHeight="1" x14ac:dyDescent="0.25">
      <c r="A22" s="403"/>
      <c r="B22" s="403"/>
      <c r="C22" s="403"/>
      <c r="D22" s="410"/>
      <c r="E22" s="410"/>
      <c r="F22" s="410"/>
      <c r="G22" s="410"/>
      <c r="H22" s="410"/>
      <c r="I22" s="410"/>
      <c r="J22" s="410"/>
      <c r="K22" s="410"/>
      <c r="L22" s="410"/>
      <c r="M22" s="410"/>
      <c r="N22" s="410"/>
      <c r="Q22" s="403"/>
      <c r="R22" s="403"/>
      <c r="S22" s="403"/>
      <c r="T22" s="403"/>
      <c r="U22" s="403"/>
      <c r="V22" s="403"/>
      <c r="W22" s="403"/>
      <c r="X22" s="403"/>
      <c r="Y22" s="403"/>
      <c r="Z22" s="403"/>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row>
    <row r="23" spans="1:49" ht="22.7" customHeight="1" x14ac:dyDescent="0.25">
      <c r="A23" s="403"/>
      <c r="B23" s="403"/>
      <c r="C23" s="403"/>
      <c r="D23" s="410"/>
      <c r="E23" s="410"/>
      <c r="F23" s="410"/>
      <c r="G23" s="410"/>
      <c r="H23" s="410"/>
      <c r="I23" s="410"/>
      <c r="J23" s="410"/>
      <c r="K23" s="410"/>
      <c r="L23" s="410"/>
      <c r="M23" s="410"/>
      <c r="N23" s="410"/>
      <c r="Q23" s="403"/>
      <c r="R23" s="403"/>
      <c r="S23" s="403"/>
      <c r="T23" s="403"/>
      <c r="U23" s="403"/>
      <c r="V23" s="403"/>
      <c r="W23" s="403"/>
      <c r="X23" s="403"/>
      <c r="Y23" s="403"/>
      <c r="Z23" s="403"/>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row>
    <row r="24" spans="1:49" ht="22.7" customHeight="1" x14ac:dyDescent="0.25">
      <c r="A24" s="403"/>
      <c r="B24" s="403"/>
      <c r="C24" s="403"/>
      <c r="D24" s="410"/>
      <c r="E24" s="410"/>
      <c r="F24" s="410"/>
      <c r="G24" s="410"/>
      <c r="H24" s="410"/>
      <c r="I24" s="410"/>
      <c r="J24" s="410"/>
      <c r="K24" s="410"/>
      <c r="L24" s="410"/>
      <c r="M24" s="410"/>
      <c r="N24" s="410"/>
      <c r="Q24" s="403"/>
      <c r="R24" s="403"/>
      <c r="S24" s="403"/>
      <c r="T24" s="403"/>
      <c r="U24" s="403"/>
      <c r="V24" s="403"/>
      <c r="W24" s="403"/>
      <c r="X24" s="403"/>
      <c r="Y24" s="403"/>
      <c r="Z24" s="403"/>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row>
    <row r="25" spans="1:49" ht="22.7" customHeight="1" x14ac:dyDescent="0.25">
      <c r="A25" s="403"/>
      <c r="B25" s="403"/>
      <c r="C25" s="403"/>
      <c r="D25" s="410"/>
      <c r="E25" s="410"/>
      <c r="F25" s="410"/>
      <c r="G25" s="410"/>
      <c r="H25" s="410"/>
      <c r="I25" s="410"/>
      <c r="J25" s="410"/>
      <c r="K25" s="410"/>
      <c r="L25" s="410"/>
      <c r="M25" s="410"/>
      <c r="N25" s="410"/>
      <c r="Q25" s="403"/>
      <c r="R25" s="403"/>
      <c r="S25" s="403"/>
      <c r="T25" s="403"/>
      <c r="U25" s="403"/>
      <c r="V25" s="403"/>
      <c r="W25" s="403"/>
      <c r="X25" s="403"/>
      <c r="Y25" s="403"/>
      <c r="Z25" s="403"/>
      <c r="AA25" s="404"/>
      <c r="AB25" s="404"/>
      <c r="AC25" s="404"/>
      <c r="AD25" s="404"/>
      <c r="AE25" s="404"/>
      <c r="AF25" s="404"/>
      <c r="AG25" s="404"/>
      <c r="AH25" s="404"/>
      <c r="AI25" s="404"/>
      <c r="AJ25" s="404"/>
      <c r="AK25" s="404"/>
      <c r="AL25" s="404"/>
      <c r="AM25" s="404"/>
      <c r="AN25" s="404"/>
      <c r="AO25" s="404"/>
      <c r="AP25" s="404"/>
      <c r="AQ25" s="404"/>
      <c r="AR25" s="404"/>
      <c r="AS25" s="404"/>
      <c r="AT25" s="404"/>
      <c r="AU25" s="404"/>
      <c r="AV25" s="404"/>
      <c r="AW25" s="404"/>
    </row>
    <row r="26" spans="1:49" ht="22.7" customHeight="1" x14ac:dyDescent="0.25">
      <c r="A26" s="403"/>
      <c r="B26" s="403"/>
      <c r="C26" s="403"/>
      <c r="D26" s="410"/>
      <c r="E26" s="410"/>
      <c r="F26" s="410"/>
      <c r="G26" s="410"/>
      <c r="H26" s="410"/>
      <c r="I26" s="410"/>
      <c r="J26" s="410"/>
      <c r="K26" s="410"/>
      <c r="L26" s="410"/>
      <c r="M26" s="410"/>
      <c r="N26" s="410"/>
      <c r="Q26" s="403"/>
      <c r="R26" s="403"/>
      <c r="S26" s="403"/>
      <c r="T26" s="403"/>
      <c r="U26" s="403"/>
      <c r="V26" s="403"/>
      <c r="W26" s="403"/>
      <c r="X26" s="403"/>
      <c r="Y26" s="403"/>
      <c r="Z26" s="403"/>
      <c r="AA26" s="404"/>
      <c r="AB26" s="404"/>
      <c r="AC26" s="404"/>
      <c r="AD26" s="404"/>
      <c r="AE26" s="404"/>
      <c r="AF26" s="404"/>
      <c r="AG26" s="404"/>
      <c r="AH26" s="404"/>
      <c r="AI26" s="404"/>
      <c r="AJ26" s="404"/>
      <c r="AK26" s="404"/>
      <c r="AL26" s="404"/>
      <c r="AM26" s="404"/>
      <c r="AN26" s="404"/>
      <c r="AO26" s="404"/>
      <c r="AP26" s="404"/>
      <c r="AQ26" s="404"/>
      <c r="AR26" s="404"/>
      <c r="AS26" s="404"/>
      <c r="AT26" s="404"/>
      <c r="AU26" s="404"/>
      <c r="AV26" s="404"/>
      <c r="AW26" s="404"/>
    </row>
    <row r="27" spans="1:49" ht="22.7" customHeight="1" x14ac:dyDescent="0.25">
      <c r="A27" s="403"/>
      <c r="B27" s="403"/>
      <c r="C27" s="403"/>
      <c r="D27" s="410"/>
      <c r="E27" s="410"/>
      <c r="F27" s="410"/>
      <c r="G27" s="410"/>
      <c r="H27" s="410"/>
      <c r="I27" s="410"/>
      <c r="J27" s="410"/>
      <c r="K27" s="410"/>
      <c r="L27" s="410"/>
      <c r="M27" s="410"/>
      <c r="N27" s="410"/>
      <c r="Q27" s="403"/>
      <c r="R27" s="403"/>
      <c r="S27" s="403"/>
      <c r="T27" s="403"/>
      <c r="U27" s="403"/>
      <c r="V27" s="403"/>
      <c r="W27" s="403"/>
      <c r="X27" s="403"/>
      <c r="Y27" s="403"/>
      <c r="Z27" s="403"/>
      <c r="AA27" s="404"/>
      <c r="AB27" s="404"/>
      <c r="AC27" s="404"/>
      <c r="AD27" s="404"/>
      <c r="AE27" s="404"/>
      <c r="AF27" s="404"/>
      <c r="AG27" s="404"/>
      <c r="AH27" s="404"/>
      <c r="AI27" s="404"/>
      <c r="AJ27" s="404"/>
      <c r="AK27" s="404"/>
      <c r="AL27" s="404"/>
      <c r="AM27" s="404"/>
      <c r="AN27" s="404"/>
      <c r="AO27" s="404"/>
      <c r="AP27" s="404"/>
      <c r="AQ27" s="404"/>
      <c r="AR27" s="404"/>
      <c r="AS27" s="404"/>
      <c r="AT27" s="404"/>
      <c r="AU27" s="404"/>
      <c r="AV27" s="404"/>
      <c r="AW27" s="404"/>
    </row>
    <row r="28" spans="1:49" ht="22.7" customHeight="1" x14ac:dyDescent="0.25">
      <c r="A28" s="403"/>
      <c r="B28" s="403"/>
      <c r="C28" s="403"/>
      <c r="Q28" s="403"/>
      <c r="R28" s="403"/>
      <c r="S28" s="403"/>
      <c r="T28" s="403"/>
      <c r="U28" s="403"/>
      <c r="V28" s="403"/>
      <c r="W28" s="403"/>
      <c r="X28" s="403"/>
      <c r="Y28" s="403"/>
      <c r="Z28" s="403"/>
      <c r="AA28" s="404"/>
      <c r="AB28" s="404"/>
      <c r="AC28" s="404"/>
      <c r="AD28" s="404"/>
      <c r="AE28" s="404"/>
      <c r="AF28" s="404"/>
      <c r="AG28" s="404"/>
      <c r="AH28" s="404"/>
      <c r="AI28" s="404"/>
      <c r="AJ28" s="404"/>
      <c r="AK28" s="404"/>
      <c r="AL28" s="404"/>
      <c r="AM28" s="404"/>
      <c r="AN28" s="404"/>
      <c r="AO28" s="404"/>
      <c r="AP28" s="404"/>
      <c r="AQ28" s="404"/>
      <c r="AR28" s="404"/>
      <c r="AS28" s="404"/>
      <c r="AT28" s="404"/>
      <c r="AU28" s="404"/>
      <c r="AV28" s="404"/>
      <c r="AW28" s="404"/>
    </row>
    <row r="29" spans="1:49" ht="22.7" customHeight="1" x14ac:dyDescent="0.25">
      <c r="A29" s="403"/>
      <c r="B29" s="403"/>
      <c r="C29" s="403"/>
      <c r="D29" s="409" t="s">
        <v>5</v>
      </c>
      <c r="E29" s="409" t="s">
        <v>6</v>
      </c>
      <c r="F29" s="410"/>
      <c r="G29" s="410"/>
      <c r="H29" s="410"/>
      <c r="I29" s="410"/>
      <c r="J29" s="410"/>
      <c r="K29" s="410"/>
      <c r="L29" s="410"/>
      <c r="M29" s="410"/>
      <c r="N29" s="410"/>
      <c r="Q29" s="403"/>
      <c r="R29" s="403"/>
      <c r="S29" s="403"/>
      <c r="T29" s="403"/>
      <c r="U29" s="403"/>
      <c r="V29" s="403"/>
      <c r="W29" s="403"/>
      <c r="X29" s="403"/>
      <c r="Y29" s="403"/>
      <c r="Z29" s="403"/>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row>
    <row r="30" spans="1:49" ht="22.7" customHeight="1" x14ac:dyDescent="0.25">
      <c r="A30" s="403"/>
      <c r="B30" s="403"/>
      <c r="C30" s="403"/>
      <c r="D30" s="410"/>
      <c r="E30" s="410"/>
      <c r="F30" s="410"/>
      <c r="G30" s="410"/>
      <c r="H30" s="410"/>
      <c r="I30" s="410"/>
      <c r="J30" s="410"/>
      <c r="K30" s="410"/>
      <c r="L30" s="410"/>
      <c r="M30" s="410"/>
      <c r="N30" s="410"/>
      <c r="Q30" s="403"/>
      <c r="R30" s="403"/>
      <c r="S30" s="403"/>
      <c r="T30" s="403"/>
      <c r="U30" s="403"/>
      <c r="V30" s="403"/>
      <c r="W30" s="403"/>
      <c r="X30" s="403"/>
      <c r="Y30" s="403"/>
      <c r="Z30" s="403"/>
      <c r="AA30" s="404"/>
      <c r="AB30" s="404"/>
      <c r="AC30" s="404"/>
      <c r="AD30" s="404"/>
      <c r="AE30" s="404"/>
      <c r="AF30" s="404"/>
      <c r="AG30" s="404"/>
      <c r="AH30" s="404"/>
      <c r="AI30" s="404"/>
      <c r="AJ30" s="404"/>
      <c r="AK30" s="404"/>
      <c r="AL30" s="404"/>
      <c r="AM30" s="404"/>
      <c r="AN30" s="404"/>
      <c r="AO30" s="404"/>
      <c r="AP30" s="404"/>
      <c r="AQ30" s="404"/>
      <c r="AR30" s="404"/>
      <c r="AS30" s="404"/>
      <c r="AT30" s="404"/>
      <c r="AU30" s="404"/>
      <c r="AV30" s="404"/>
      <c r="AW30" s="404"/>
    </row>
    <row r="31" spans="1:49" ht="22.7" customHeight="1" x14ac:dyDescent="0.25">
      <c r="A31" s="403"/>
      <c r="B31" s="403"/>
      <c r="C31" s="403"/>
      <c r="D31" s="410"/>
      <c r="E31" s="410"/>
      <c r="F31" s="410"/>
      <c r="G31" s="410"/>
      <c r="H31" s="410"/>
      <c r="I31" s="410"/>
      <c r="J31" s="410"/>
      <c r="K31" s="410"/>
      <c r="L31" s="410"/>
      <c r="M31" s="410"/>
      <c r="N31" s="410"/>
      <c r="Q31" s="403"/>
      <c r="R31" s="403"/>
      <c r="S31" s="403"/>
      <c r="T31" s="403"/>
      <c r="U31" s="403"/>
      <c r="V31" s="403"/>
      <c r="W31" s="403"/>
      <c r="X31" s="403"/>
      <c r="Y31" s="403"/>
      <c r="Z31" s="403"/>
      <c r="AA31" s="404"/>
      <c r="AB31" s="404"/>
      <c r="AC31" s="404"/>
      <c r="AD31" s="404"/>
      <c r="AE31" s="404"/>
      <c r="AF31" s="404"/>
      <c r="AG31" s="404"/>
      <c r="AH31" s="404"/>
      <c r="AI31" s="404"/>
      <c r="AJ31" s="404"/>
      <c r="AK31" s="404"/>
      <c r="AL31" s="404"/>
      <c r="AM31" s="404"/>
      <c r="AN31" s="404"/>
      <c r="AO31" s="404"/>
      <c r="AP31" s="404"/>
      <c r="AQ31" s="404"/>
      <c r="AR31" s="404"/>
      <c r="AS31" s="404"/>
      <c r="AT31" s="404"/>
      <c r="AU31" s="404"/>
      <c r="AV31" s="404"/>
      <c r="AW31" s="404"/>
    </row>
    <row r="32" spans="1:49" ht="22.7" customHeight="1" x14ac:dyDescent="0.25">
      <c r="A32" s="403"/>
      <c r="B32" s="403"/>
      <c r="C32" s="403"/>
      <c r="D32" s="410"/>
      <c r="E32" s="410"/>
      <c r="F32" s="410"/>
      <c r="G32" s="410"/>
      <c r="H32" s="410"/>
      <c r="I32" s="410"/>
      <c r="J32" s="410"/>
      <c r="K32" s="410"/>
      <c r="L32" s="410"/>
      <c r="M32" s="410"/>
      <c r="N32" s="410"/>
      <c r="Q32" s="403"/>
      <c r="R32" s="403"/>
      <c r="S32" s="403"/>
      <c r="T32" s="403"/>
      <c r="U32" s="403"/>
      <c r="V32" s="403"/>
      <c r="W32" s="403"/>
      <c r="X32" s="403"/>
      <c r="Y32" s="403"/>
      <c r="Z32" s="403"/>
      <c r="AA32" s="404"/>
      <c r="AB32" s="404"/>
      <c r="AC32" s="404"/>
      <c r="AD32" s="404"/>
      <c r="AE32" s="404"/>
      <c r="AF32" s="404"/>
      <c r="AG32" s="404"/>
      <c r="AH32" s="404"/>
      <c r="AI32" s="404"/>
      <c r="AJ32" s="404"/>
      <c r="AK32" s="404"/>
      <c r="AL32" s="404"/>
      <c r="AM32" s="404"/>
      <c r="AN32" s="404"/>
      <c r="AO32" s="404"/>
      <c r="AP32" s="404"/>
      <c r="AQ32" s="404"/>
      <c r="AR32" s="404"/>
      <c r="AS32" s="404"/>
      <c r="AT32" s="404"/>
      <c r="AU32" s="404"/>
      <c r="AV32" s="404"/>
      <c r="AW32" s="404"/>
    </row>
    <row r="33" spans="1:49" ht="22.7" customHeight="1" x14ac:dyDescent="0.25">
      <c r="A33" s="403"/>
      <c r="B33" s="403"/>
      <c r="C33" s="403"/>
      <c r="D33" s="410"/>
      <c r="E33" s="410"/>
      <c r="F33" s="410"/>
      <c r="G33" s="410"/>
      <c r="H33" s="410"/>
      <c r="I33" s="410"/>
      <c r="J33" s="410"/>
      <c r="K33" s="410"/>
      <c r="L33" s="410"/>
      <c r="M33" s="410"/>
      <c r="N33" s="410"/>
      <c r="Q33" s="403"/>
      <c r="R33" s="403"/>
      <c r="S33" s="403"/>
      <c r="T33" s="403"/>
      <c r="U33" s="403"/>
      <c r="V33" s="403"/>
      <c r="W33" s="403"/>
      <c r="X33" s="403"/>
      <c r="Y33" s="403"/>
      <c r="Z33" s="403"/>
      <c r="AA33" s="404"/>
      <c r="AB33" s="404"/>
      <c r="AC33" s="404"/>
      <c r="AD33" s="404"/>
      <c r="AE33" s="404"/>
      <c r="AF33" s="404"/>
      <c r="AG33" s="404"/>
      <c r="AH33" s="404"/>
      <c r="AI33" s="404"/>
      <c r="AJ33" s="404"/>
      <c r="AK33" s="404"/>
      <c r="AL33" s="404"/>
      <c r="AM33" s="404"/>
      <c r="AN33" s="404"/>
      <c r="AO33" s="404"/>
      <c r="AP33" s="404"/>
      <c r="AQ33" s="404"/>
      <c r="AR33" s="404"/>
      <c r="AS33" s="404"/>
      <c r="AT33" s="404"/>
      <c r="AU33" s="404"/>
      <c r="AV33" s="404"/>
      <c r="AW33" s="404"/>
    </row>
    <row r="34" spans="1:49" ht="22.7" customHeight="1" x14ac:dyDescent="0.25">
      <c r="A34" s="403"/>
      <c r="B34" s="403"/>
      <c r="C34" s="403"/>
      <c r="D34" s="410"/>
      <c r="E34" s="410"/>
      <c r="F34" s="410"/>
      <c r="G34" s="410"/>
      <c r="H34" s="410"/>
      <c r="I34" s="410"/>
      <c r="J34" s="410"/>
      <c r="K34" s="410"/>
      <c r="L34" s="410"/>
      <c r="M34" s="410"/>
      <c r="N34" s="410"/>
      <c r="Q34" s="403"/>
      <c r="R34" s="403"/>
      <c r="S34" s="403"/>
      <c r="T34" s="403"/>
      <c r="U34" s="403"/>
      <c r="V34" s="403"/>
      <c r="W34" s="403"/>
      <c r="X34" s="403"/>
      <c r="Y34" s="403"/>
      <c r="Z34" s="403"/>
      <c r="AA34" s="404"/>
      <c r="AB34" s="404"/>
      <c r="AC34" s="404"/>
      <c r="AD34" s="404"/>
      <c r="AE34" s="404"/>
      <c r="AF34" s="404"/>
      <c r="AG34" s="404"/>
      <c r="AH34" s="404"/>
      <c r="AI34" s="404"/>
      <c r="AJ34" s="404"/>
      <c r="AK34" s="404"/>
      <c r="AL34" s="404"/>
      <c r="AM34" s="404"/>
      <c r="AN34" s="404"/>
      <c r="AO34" s="404"/>
      <c r="AP34" s="404"/>
      <c r="AQ34" s="404"/>
      <c r="AR34" s="404"/>
      <c r="AS34" s="404"/>
      <c r="AT34" s="404"/>
      <c r="AU34" s="404"/>
      <c r="AV34" s="404"/>
      <c r="AW34" s="404"/>
    </row>
    <row r="35" spans="1:49" ht="22.7" customHeight="1" x14ac:dyDescent="0.25">
      <c r="A35" s="403"/>
      <c r="B35" s="403"/>
      <c r="C35" s="403"/>
      <c r="D35" s="410"/>
      <c r="E35" s="410"/>
      <c r="F35" s="410"/>
      <c r="G35" s="410"/>
      <c r="H35" s="410"/>
      <c r="I35" s="410"/>
      <c r="J35" s="410"/>
      <c r="K35" s="410"/>
      <c r="L35" s="410"/>
      <c r="M35" s="410"/>
      <c r="N35" s="410"/>
      <c r="Q35" s="403"/>
      <c r="R35" s="403"/>
      <c r="S35" s="403"/>
      <c r="T35" s="403"/>
      <c r="U35" s="403"/>
      <c r="V35" s="403"/>
      <c r="W35" s="403"/>
      <c r="X35" s="403"/>
      <c r="Y35" s="403"/>
      <c r="Z35" s="403"/>
      <c r="AA35" s="404"/>
      <c r="AB35" s="404"/>
      <c r="AC35" s="404"/>
      <c r="AD35" s="404"/>
      <c r="AE35" s="404"/>
      <c r="AF35" s="404"/>
      <c r="AG35" s="404"/>
      <c r="AH35" s="404"/>
      <c r="AI35" s="404"/>
      <c r="AJ35" s="404"/>
      <c r="AK35" s="404"/>
      <c r="AL35" s="404"/>
      <c r="AM35" s="404"/>
      <c r="AN35" s="404"/>
      <c r="AO35" s="404"/>
      <c r="AP35" s="404"/>
      <c r="AQ35" s="404"/>
      <c r="AR35" s="404"/>
      <c r="AS35" s="404"/>
      <c r="AT35" s="404"/>
      <c r="AU35" s="404"/>
      <c r="AV35" s="404"/>
      <c r="AW35" s="404"/>
    </row>
    <row r="36" spans="1:49" ht="22.7" customHeight="1" x14ac:dyDescent="0.25">
      <c r="A36" s="403"/>
      <c r="B36" s="403"/>
      <c r="C36" s="403"/>
      <c r="D36" s="410"/>
      <c r="E36" s="410"/>
      <c r="F36" s="410"/>
      <c r="G36" s="410"/>
      <c r="H36" s="410"/>
      <c r="I36" s="410"/>
      <c r="J36" s="410"/>
      <c r="K36" s="410"/>
      <c r="L36" s="410"/>
      <c r="M36" s="410"/>
      <c r="N36" s="410"/>
      <c r="Q36" s="403"/>
      <c r="R36" s="403"/>
      <c r="S36" s="403"/>
      <c r="T36" s="403"/>
      <c r="U36" s="403"/>
      <c r="V36" s="403"/>
      <c r="W36" s="403"/>
      <c r="X36" s="403"/>
      <c r="Y36" s="403"/>
      <c r="Z36" s="403"/>
      <c r="AA36" s="404"/>
      <c r="AB36" s="404"/>
      <c r="AC36" s="404"/>
      <c r="AD36" s="404"/>
      <c r="AE36" s="404"/>
      <c r="AF36" s="404"/>
      <c r="AG36" s="404"/>
      <c r="AH36" s="404"/>
      <c r="AI36" s="404"/>
      <c r="AJ36" s="404"/>
      <c r="AK36" s="404"/>
      <c r="AL36" s="404"/>
      <c r="AM36" s="404"/>
      <c r="AN36" s="404"/>
      <c r="AO36" s="404"/>
      <c r="AP36" s="404"/>
      <c r="AQ36" s="404"/>
      <c r="AR36" s="404"/>
      <c r="AS36" s="404"/>
      <c r="AT36" s="404"/>
      <c r="AU36" s="404"/>
      <c r="AV36" s="404"/>
      <c r="AW36" s="404"/>
    </row>
    <row r="37" spans="1:49" ht="22.7" customHeight="1" x14ac:dyDescent="0.25">
      <c r="A37" s="403"/>
      <c r="B37" s="403"/>
      <c r="C37" s="403"/>
      <c r="D37" s="410"/>
      <c r="E37" s="410"/>
      <c r="F37" s="410"/>
      <c r="G37" s="410"/>
      <c r="H37" s="410"/>
      <c r="I37" s="410"/>
      <c r="J37" s="410"/>
      <c r="K37" s="410"/>
      <c r="L37" s="410"/>
      <c r="M37" s="410"/>
      <c r="N37" s="410"/>
      <c r="Q37" s="403"/>
      <c r="R37" s="403"/>
      <c r="S37" s="403"/>
      <c r="T37" s="403"/>
      <c r="U37" s="403"/>
      <c r="V37" s="403"/>
      <c r="W37" s="403"/>
      <c r="X37" s="403"/>
      <c r="Y37" s="403"/>
      <c r="Z37" s="403"/>
      <c r="AA37" s="404"/>
      <c r="AB37" s="404"/>
      <c r="AC37" s="404"/>
      <c r="AD37" s="404"/>
      <c r="AE37" s="404"/>
      <c r="AF37" s="404"/>
      <c r="AG37" s="404"/>
      <c r="AH37" s="404"/>
      <c r="AI37" s="404"/>
      <c r="AJ37" s="404"/>
      <c r="AK37" s="404"/>
      <c r="AL37" s="404"/>
      <c r="AM37" s="404"/>
      <c r="AN37" s="404"/>
      <c r="AO37" s="404"/>
      <c r="AP37" s="404"/>
      <c r="AQ37" s="404"/>
      <c r="AR37" s="404"/>
      <c r="AS37" s="404"/>
      <c r="AT37" s="404"/>
      <c r="AU37" s="404"/>
      <c r="AV37" s="404"/>
      <c r="AW37" s="404"/>
    </row>
    <row r="38" spans="1:49" ht="22.7" customHeight="1" x14ac:dyDescent="0.25">
      <c r="A38" s="403"/>
      <c r="B38" s="403"/>
      <c r="C38" s="403"/>
      <c r="D38" s="410"/>
      <c r="E38" s="410"/>
      <c r="F38" s="410"/>
      <c r="G38" s="410"/>
      <c r="H38" s="410"/>
      <c r="I38" s="410"/>
      <c r="J38" s="410"/>
      <c r="K38" s="410"/>
      <c r="L38" s="410"/>
      <c r="M38" s="410"/>
      <c r="N38" s="410"/>
      <c r="Q38" s="403"/>
      <c r="R38" s="403"/>
      <c r="S38" s="403"/>
      <c r="T38" s="403"/>
      <c r="U38" s="403"/>
      <c r="V38" s="403"/>
      <c r="W38" s="403"/>
      <c r="X38" s="403"/>
      <c r="Y38" s="403"/>
      <c r="Z38" s="403"/>
      <c r="AA38" s="404"/>
      <c r="AB38" s="404"/>
      <c r="AC38" s="404"/>
      <c r="AD38" s="404"/>
      <c r="AE38" s="404"/>
      <c r="AF38" s="404"/>
      <c r="AG38" s="404"/>
      <c r="AH38" s="404"/>
      <c r="AI38" s="404"/>
      <c r="AJ38" s="404"/>
      <c r="AK38" s="404"/>
      <c r="AL38" s="404"/>
      <c r="AM38" s="404"/>
      <c r="AN38" s="404"/>
      <c r="AO38" s="404"/>
      <c r="AP38" s="404"/>
      <c r="AQ38" s="404"/>
      <c r="AR38" s="404"/>
      <c r="AS38" s="404"/>
      <c r="AT38" s="404"/>
      <c r="AU38" s="404"/>
      <c r="AV38" s="404"/>
      <c r="AW38" s="404"/>
    </row>
    <row r="39" spans="1:49" ht="22.7" customHeight="1" x14ac:dyDescent="0.25">
      <c r="A39" s="403"/>
      <c r="B39" s="403"/>
      <c r="C39" s="403"/>
      <c r="Q39" s="403"/>
      <c r="R39" s="403"/>
      <c r="S39" s="403"/>
      <c r="T39" s="403"/>
      <c r="U39" s="403"/>
      <c r="V39" s="403"/>
      <c r="W39" s="403"/>
      <c r="X39" s="403"/>
      <c r="Y39" s="403"/>
      <c r="Z39" s="403"/>
      <c r="AA39" s="404"/>
      <c r="AB39" s="404"/>
      <c r="AC39" s="404"/>
      <c r="AD39" s="404"/>
      <c r="AE39" s="404"/>
      <c r="AF39" s="404"/>
      <c r="AG39" s="404"/>
      <c r="AH39" s="404"/>
      <c r="AI39" s="404"/>
      <c r="AJ39" s="404"/>
      <c r="AK39" s="404"/>
      <c r="AL39" s="404"/>
      <c r="AM39" s="404"/>
      <c r="AN39" s="404"/>
      <c r="AO39" s="404"/>
      <c r="AP39" s="404"/>
      <c r="AQ39" s="404"/>
      <c r="AR39" s="404"/>
      <c r="AS39" s="404"/>
      <c r="AT39" s="404"/>
      <c r="AU39" s="404"/>
      <c r="AV39" s="404"/>
      <c r="AW39" s="404"/>
    </row>
    <row r="40" spans="1:49" ht="22.5" customHeight="1" x14ac:dyDescent="0.25">
      <c r="A40" s="403"/>
      <c r="B40" s="403"/>
      <c r="C40" s="403"/>
      <c r="D40" s="409" t="s">
        <v>7</v>
      </c>
      <c r="E40" s="409" t="s">
        <v>8</v>
      </c>
      <c r="F40" s="410"/>
      <c r="G40" s="410"/>
      <c r="H40" s="410"/>
      <c r="I40" s="410"/>
      <c r="J40" s="410"/>
      <c r="K40" s="410"/>
      <c r="L40" s="410"/>
      <c r="M40" s="410"/>
      <c r="N40" s="410"/>
      <c r="Q40" s="403"/>
      <c r="R40" s="403"/>
      <c r="S40" s="403"/>
      <c r="T40" s="403"/>
      <c r="U40" s="403"/>
      <c r="V40" s="403"/>
      <c r="W40" s="403"/>
      <c r="X40" s="403"/>
      <c r="Y40" s="403"/>
      <c r="Z40" s="403"/>
      <c r="AA40" s="404"/>
      <c r="AB40" s="404"/>
      <c r="AC40" s="404"/>
      <c r="AD40" s="404"/>
      <c r="AE40" s="404"/>
      <c r="AF40" s="404"/>
      <c r="AG40" s="404"/>
      <c r="AH40" s="404"/>
      <c r="AI40" s="404"/>
      <c r="AJ40" s="404"/>
      <c r="AK40" s="404"/>
      <c r="AL40" s="404"/>
      <c r="AM40" s="404"/>
      <c r="AN40" s="404"/>
      <c r="AO40" s="404"/>
      <c r="AP40" s="404"/>
      <c r="AQ40" s="404"/>
      <c r="AR40" s="404"/>
      <c r="AS40" s="404"/>
      <c r="AT40" s="404"/>
      <c r="AU40" s="404"/>
      <c r="AV40" s="404"/>
      <c r="AW40" s="404"/>
    </row>
    <row r="41" spans="1:49" ht="22.7" customHeight="1" x14ac:dyDescent="0.25">
      <c r="A41" s="403"/>
      <c r="B41" s="403"/>
      <c r="C41" s="403"/>
      <c r="D41" s="410"/>
      <c r="E41" s="410"/>
      <c r="F41" s="410"/>
      <c r="G41" s="410"/>
      <c r="H41" s="410"/>
      <c r="I41" s="410"/>
      <c r="J41" s="410"/>
      <c r="K41" s="410"/>
      <c r="L41" s="410"/>
      <c r="M41" s="410"/>
      <c r="N41" s="410"/>
      <c r="Q41" s="403"/>
      <c r="R41" s="403"/>
      <c r="S41" s="403"/>
      <c r="T41" s="403"/>
      <c r="U41" s="403"/>
      <c r="V41" s="403"/>
      <c r="W41" s="403"/>
      <c r="X41" s="403"/>
      <c r="Y41" s="403"/>
      <c r="Z41" s="403"/>
      <c r="AA41" s="404"/>
      <c r="AB41" s="404"/>
      <c r="AC41" s="404"/>
      <c r="AD41" s="404"/>
      <c r="AE41" s="404"/>
      <c r="AF41" s="404"/>
      <c r="AG41" s="404"/>
      <c r="AH41" s="404"/>
      <c r="AI41" s="404"/>
      <c r="AJ41" s="404"/>
      <c r="AK41" s="404"/>
      <c r="AL41" s="404"/>
      <c r="AM41" s="404"/>
      <c r="AN41" s="404"/>
      <c r="AO41" s="404"/>
      <c r="AP41" s="404"/>
      <c r="AQ41" s="404"/>
      <c r="AR41" s="404"/>
      <c r="AS41" s="404"/>
      <c r="AT41" s="404"/>
      <c r="AU41" s="404"/>
      <c r="AV41" s="404"/>
      <c r="AW41" s="404"/>
    </row>
    <row r="42" spans="1:49" ht="22.7" customHeight="1" x14ac:dyDescent="0.25">
      <c r="A42" s="403"/>
      <c r="B42" s="403"/>
      <c r="C42" s="403"/>
      <c r="D42" s="410"/>
      <c r="E42" s="410"/>
      <c r="F42" s="410"/>
      <c r="G42" s="410"/>
      <c r="H42" s="410"/>
      <c r="I42" s="410"/>
      <c r="J42" s="410"/>
      <c r="K42" s="410"/>
      <c r="L42" s="410"/>
      <c r="M42" s="410"/>
      <c r="N42" s="410"/>
      <c r="Q42" s="403"/>
      <c r="R42" s="403"/>
      <c r="S42" s="403"/>
      <c r="T42" s="403"/>
      <c r="U42" s="403"/>
      <c r="V42" s="403"/>
      <c r="W42" s="403"/>
      <c r="X42" s="403"/>
      <c r="Y42" s="403"/>
      <c r="Z42" s="403"/>
      <c r="AA42" s="404"/>
      <c r="AB42" s="404"/>
      <c r="AC42" s="404"/>
      <c r="AD42" s="404"/>
      <c r="AE42" s="404"/>
      <c r="AF42" s="404"/>
      <c r="AG42" s="404"/>
      <c r="AH42" s="404"/>
      <c r="AI42" s="404"/>
      <c r="AJ42" s="404"/>
      <c r="AK42" s="404"/>
      <c r="AL42" s="404"/>
      <c r="AM42" s="404"/>
      <c r="AN42" s="404"/>
      <c r="AO42" s="404"/>
      <c r="AP42" s="404"/>
      <c r="AQ42" s="404"/>
      <c r="AR42" s="404"/>
      <c r="AS42" s="404"/>
      <c r="AT42" s="404"/>
      <c r="AU42" s="404"/>
      <c r="AV42" s="404"/>
      <c r="AW42" s="404"/>
    </row>
    <row r="43" spans="1:49" ht="22.7" customHeight="1" x14ac:dyDescent="0.25">
      <c r="A43" s="403"/>
      <c r="B43" s="403"/>
      <c r="C43" s="403"/>
      <c r="D43" s="410"/>
      <c r="E43" s="410"/>
      <c r="F43" s="410"/>
      <c r="G43" s="410"/>
      <c r="H43" s="410"/>
      <c r="I43" s="410"/>
      <c r="J43" s="410"/>
      <c r="K43" s="410"/>
      <c r="L43" s="410"/>
      <c r="M43" s="410"/>
      <c r="N43" s="410"/>
      <c r="Q43" s="403"/>
      <c r="R43" s="403"/>
      <c r="S43" s="403"/>
      <c r="T43" s="403"/>
      <c r="U43" s="403"/>
      <c r="V43" s="403"/>
      <c r="W43" s="403"/>
      <c r="X43" s="403"/>
      <c r="Y43" s="403"/>
      <c r="Z43" s="403"/>
      <c r="AA43" s="404"/>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row>
    <row r="44" spans="1:49" ht="22.7" customHeight="1" x14ac:dyDescent="0.25">
      <c r="A44" s="403"/>
      <c r="B44" s="403"/>
      <c r="C44" s="403"/>
      <c r="D44" s="410"/>
      <c r="E44" s="410"/>
      <c r="F44" s="410"/>
      <c r="G44" s="410"/>
      <c r="H44" s="410"/>
      <c r="I44" s="410"/>
      <c r="J44" s="410"/>
      <c r="K44" s="410"/>
      <c r="L44" s="410"/>
      <c r="M44" s="410"/>
      <c r="N44" s="410"/>
      <c r="Q44" s="403"/>
      <c r="R44" s="403"/>
      <c r="S44" s="403"/>
      <c r="T44" s="403"/>
      <c r="U44" s="403"/>
      <c r="V44" s="403"/>
      <c r="W44" s="403"/>
      <c r="X44" s="403"/>
      <c r="Y44" s="403"/>
      <c r="Z44" s="403"/>
      <c r="AA44" s="404"/>
      <c r="AB44" s="404"/>
      <c r="AC44" s="404"/>
      <c r="AD44" s="404"/>
      <c r="AE44" s="404"/>
      <c r="AF44" s="404"/>
      <c r="AG44" s="404"/>
      <c r="AH44" s="404"/>
      <c r="AI44" s="404"/>
      <c r="AJ44" s="404"/>
      <c r="AK44" s="404"/>
      <c r="AL44" s="404"/>
      <c r="AM44" s="404"/>
      <c r="AN44" s="404"/>
      <c r="AO44" s="404"/>
      <c r="AP44" s="404"/>
      <c r="AQ44" s="404"/>
      <c r="AR44" s="404"/>
      <c r="AS44" s="404"/>
      <c r="AT44" s="404"/>
      <c r="AU44" s="404"/>
      <c r="AV44" s="404"/>
      <c r="AW44" s="404"/>
    </row>
    <row r="45" spans="1:49" ht="22.7" customHeight="1" x14ac:dyDescent="0.25">
      <c r="A45" s="403"/>
      <c r="B45" s="403"/>
      <c r="C45" s="403"/>
      <c r="D45" s="410"/>
      <c r="E45" s="410"/>
      <c r="F45" s="410"/>
      <c r="G45" s="410"/>
      <c r="H45" s="410"/>
      <c r="I45" s="410"/>
      <c r="J45" s="410"/>
      <c r="K45" s="410"/>
      <c r="L45" s="410"/>
      <c r="M45" s="410"/>
      <c r="N45" s="410"/>
      <c r="Q45" s="403"/>
      <c r="R45" s="403"/>
      <c r="S45" s="403"/>
      <c r="T45" s="403"/>
      <c r="U45" s="403"/>
      <c r="V45" s="403"/>
      <c r="W45" s="403"/>
      <c r="X45" s="403"/>
      <c r="Y45" s="403"/>
      <c r="Z45" s="403"/>
      <c r="AA45" s="404"/>
      <c r="AB45" s="404"/>
      <c r="AC45" s="404"/>
      <c r="AD45" s="404"/>
      <c r="AE45" s="404"/>
      <c r="AF45" s="404"/>
      <c r="AG45" s="404"/>
      <c r="AH45" s="404"/>
      <c r="AI45" s="404"/>
      <c r="AJ45" s="404"/>
      <c r="AK45" s="404"/>
      <c r="AL45" s="404"/>
      <c r="AM45" s="404"/>
      <c r="AN45" s="404"/>
      <c r="AO45" s="404"/>
      <c r="AP45" s="404"/>
      <c r="AQ45" s="404"/>
      <c r="AR45" s="404"/>
      <c r="AS45" s="404"/>
      <c r="AT45" s="404"/>
      <c r="AU45" s="404"/>
      <c r="AV45" s="404"/>
      <c r="AW45" s="404"/>
    </row>
    <row r="46" spans="1:49" ht="22.7" customHeight="1" x14ac:dyDescent="0.25">
      <c r="A46" s="403"/>
      <c r="B46" s="403"/>
      <c r="C46" s="403"/>
      <c r="D46" s="410"/>
      <c r="E46" s="410"/>
      <c r="F46" s="410"/>
      <c r="G46" s="410"/>
      <c r="H46" s="410"/>
      <c r="I46" s="410"/>
      <c r="J46" s="410"/>
      <c r="K46" s="410"/>
      <c r="L46" s="410"/>
      <c r="M46" s="410"/>
      <c r="N46" s="410"/>
      <c r="Q46" s="403"/>
      <c r="R46" s="403"/>
      <c r="S46" s="403"/>
      <c r="T46" s="403"/>
      <c r="U46" s="403"/>
      <c r="V46" s="403"/>
      <c r="W46" s="403"/>
      <c r="X46" s="403"/>
      <c r="Y46" s="403"/>
      <c r="Z46" s="403"/>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row>
    <row r="47" spans="1:49" ht="22.7" customHeight="1" x14ac:dyDescent="0.25">
      <c r="A47" s="403"/>
      <c r="B47" s="403"/>
      <c r="C47" s="403"/>
      <c r="D47" s="410"/>
      <c r="E47" s="410"/>
      <c r="F47" s="410"/>
      <c r="G47" s="410"/>
      <c r="H47" s="410"/>
      <c r="I47" s="410"/>
      <c r="J47" s="410"/>
      <c r="K47" s="410"/>
      <c r="L47" s="410"/>
      <c r="M47" s="410"/>
      <c r="N47" s="410"/>
      <c r="Q47" s="403"/>
      <c r="R47" s="403"/>
      <c r="S47" s="403"/>
      <c r="T47" s="403"/>
      <c r="U47" s="403"/>
      <c r="V47" s="403"/>
      <c r="W47" s="403"/>
      <c r="X47" s="403"/>
      <c r="Y47" s="403"/>
      <c r="Z47" s="403"/>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row>
    <row r="48" spans="1:49" ht="22.7" customHeight="1" x14ac:dyDescent="0.25">
      <c r="A48" s="403"/>
      <c r="B48" s="403"/>
      <c r="C48" s="403"/>
      <c r="D48" s="410"/>
      <c r="E48" s="410"/>
      <c r="F48" s="410"/>
      <c r="G48" s="410"/>
      <c r="H48" s="410"/>
      <c r="I48" s="410"/>
      <c r="J48" s="410"/>
      <c r="K48" s="410"/>
      <c r="L48" s="410"/>
      <c r="M48" s="410"/>
      <c r="N48" s="410"/>
      <c r="Q48" s="403"/>
      <c r="R48" s="403"/>
      <c r="S48" s="403"/>
      <c r="T48" s="403"/>
      <c r="U48" s="403"/>
      <c r="V48" s="403"/>
      <c r="W48" s="403"/>
      <c r="X48" s="403"/>
      <c r="Y48" s="403"/>
      <c r="Z48" s="403"/>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row>
    <row r="49" spans="1:49" ht="22.7" customHeight="1" x14ac:dyDescent="0.25">
      <c r="A49" s="403"/>
      <c r="B49" s="403"/>
      <c r="C49" s="403"/>
      <c r="D49" s="410"/>
      <c r="E49" s="410"/>
      <c r="F49" s="410"/>
      <c r="G49" s="410"/>
      <c r="H49" s="410"/>
      <c r="I49" s="410"/>
      <c r="J49" s="410"/>
      <c r="K49" s="410"/>
      <c r="L49" s="410"/>
      <c r="M49" s="410"/>
      <c r="N49" s="410"/>
      <c r="Q49" s="403"/>
      <c r="R49" s="403"/>
      <c r="S49" s="403"/>
      <c r="T49" s="403"/>
      <c r="U49" s="403"/>
      <c r="V49" s="403"/>
      <c r="W49" s="403"/>
      <c r="X49" s="403"/>
      <c r="Y49" s="403"/>
      <c r="Z49" s="403"/>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row>
    <row r="50" spans="1:49" ht="22.7" customHeight="1" x14ac:dyDescent="0.25">
      <c r="A50" s="403"/>
      <c r="B50" s="403"/>
      <c r="C50" s="403"/>
      <c r="Q50" s="403"/>
      <c r="R50" s="403"/>
      <c r="S50" s="403"/>
      <c r="T50" s="403"/>
      <c r="U50" s="403"/>
      <c r="V50" s="403"/>
      <c r="W50" s="403"/>
      <c r="X50" s="403"/>
      <c r="Y50" s="403"/>
      <c r="Z50" s="403"/>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row>
    <row r="51" spans="1:49" ht="22.7" customHeight="1" x14ac:dyDescent="0.25">
      <c r="A51" s="403"/>
      <c r="B51" s="403"/>
      <c r="C51" s="403"/>
      <c r="D51" s="409" t="s">
        <v>9</v>
      </c>
      <c r="E51" s="409" t="s">
        <v>10</v>
      </c>
      <c r="F51" s="410"/>
      <c r="G51" s="410"/>
      <c r="H51" s="410"/>
      <c r="I51" s="410"/>
      <c r="J51" s="410"/>
      <c r="K51" s="410"/>
      <c r="L51" s="410"/>
      <c r="M51" s="410"/>
      <c r="N51" s="410"/>
      <c r="Q51" s="403"/>
      <c r="R51" s="403"/>
      <c r="S51" s="403"/>
      <c r="T51" s="403"/>
      <c r="U51" s="403"/>
      <c r="V51" s="403"/>
      <c r="W51" s="403"/>
      <c r="X51" s="403"/>
      <c r="Y51" s="403"/>
      <c r="Z51" s="403"/>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row>
    <row r="52" spans="1:49" ht="22.7" customHeight="1" x14ac:dyDescent="0.25">
      <c r="A52" s="403"/>
      <c r="B52" s="403"/>
      <c r="C52" s="403"/>
      <c r="D52" s="410"/>
      <c r="E52" s="410"/>
      <c r="F52" s="410"/>
      <c r="G52" s="410"/>
      <c r="H52" s="410"/>
      <c r="I52" s="410"/>
      <c r="J52" s="410"/>
      <c r="K52" s="410"/>
      <c r="L52" s="410"/>
      <c r="M52" s="410"/>
      <c r="N52" s="410"/>
      <c r="Q52" s="403"/>
      <c r="R52" s="403"/>
      <c r="S52" s="403"/>
      <c r="T52" s="403"/>
      <c r="U52" s="403"/>
      <c r="V52" s="403"/>
      <c r="W52" s="403"/>
      <c r="X52" s="403"/>
      <c r="Y52" s="403"/>
      <c r="Z52" s="403"/>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row>
    <row r="53" spans="1:49" ht="22.7" customHeight="1" x14ac:dyDescent="0.25">
      <c r="A53" s="403"/>
      <c r="B53" s="403"/>
      <c r="C53" s="403"/>
      <c r="D53" s="410"/>
      <c r="E53" s="410"/>
      <c r="F53" s="410"/>
      <c r="G53" s="410"/>
      <c r="H53" s="410"/>
      <c r="I53" s="410"/>
      <c r="J53" s="410"/>
      <c r="K53" s="410"/>
      <c r="L53" s="410"/>
      <c r="M53" s="410"/>
      <c r="N53" s="410"/>
      <c r="Q53" s="403"/>
      <c r="R53" s="403"/>
      <c r="S53" s="403"/>
      <c r="T53" s="403"/>
      <c r="U53" s="403"/>
      <c r="V53" s="403"/>
      <c r="W53" s="403"/>
      <c r="X53" s="403"/>
      <c r="Y53" s="403"/>
      <c r="Z53" s="403"/>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c r="AW53" s="404"/>
    </row>
    <row r="54" spans="1:49" ht="22.7" customHeight="1" x14ac:dyDescent="0.25">
      <c r="A54" s="403"/>
      <c r="B54" s="403"/>
      <c r="C54" s="403"/>
      <c r="D54" s="410"/>
      <c r="E54" s="410"/>
      <c r="F54" s="410"/>
      <c r="G54" s="410"/>
      <c r="H54" s="410"/>
      <c r="I54" s="410"/>
      <c r="J54" s="410"/>
      <c r="K54" s="410"/>
      <c r="L54" s="410"/>
      <c r="M54" s="410"/>
      <c r="N54" s="410"/>
      <c r="Q54" s="403"/>
      <c r="R54" s="403"/>
      <c r="S54" s="403"/>
      <c r="T54" s="403"/>
      <c r="U54" s="403"/>
      <c r="V54" s="403"/>
      <c r="W54" s="403"/>
      <c r="X54" s="403"/>
      <c r="Y54" s="403"/>
      <c r="Z54" s="403"/>
      <c r="AA54" s="404"/>
      <c r="AB54" s="404"/>
      <c r="AC54" s="404"/>
      <c r="AD54" s="404"/>
      <c r="AE54" s="404"/>
      <c r="AF54" s="404"/>
      <c r="AG54" s="404"/>
      <c r="AH54" s="404"/>
      <c r="AI54" s="404"/>
      <c r="AJ54" s="404"/>
      <c r="AK54" s="404"/>
      <c r="AL54" s="404"/>
      <c r="AM54" s="404"/>
      <c r="AN54" s="404"/>
      <c r="AO54" s="404"/>
      <c r="AP54" s="404"/>
      <c r="AQ54" s="404"/>
      <c r="AR54" s="404"/>
      <c r="AS54" s="404"/>
      <c r="AT54" s="404"/>
      <c r="AU54" s="404"/>
      <c r="AV54" s="404"/>
      <c r="AW54" s="404"/>
    </row>
    <row r="55" spans="1:49" ht="22.7" customHeight="1" x14ac:dyDescent="0.25">
      <c r="A55" s="403"/>
      <c r="B55" s="403"/>
      <c r="C55" s="403"/>
      <c r="D55" s="410"/>
      <c r="E55" s="410"/>
      <c r="F55" s="410"/>
      <c r="G55" s="410"/>
      <c r="H55" s="410"/>
      <c r="I55" s="410"/>
      <c r="J55" s="410"/>
      <c r="K55" s="410"/>
      <c r="L55" s="410"/>
      <c r="M55" s="410"/>
      <c r="N55" s="410"/>
      <c r="Q55" s="403"/>
      <c r="R55" s="403"/>
      <c r="S55" s="403"/>
      <c r="T55" s="403"/>
      <c r="U55" s="403"/>
      <c r="V55" s="403"/>
      <c r="W55" s="403"/>
      <c r="X55" s="403"/>
      <c r="Y55" s="403"/>
      <c r="Z55" s="403"/>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row>
    <row r="56" spans="1:49" ht="22.7" customHeight="1" x14ac:dyDescent="0.25">
      <c r="A56" s="403"/>
      <c r="B56" s="403"/>
      <c r="C56" s="403"/>
      <c r="D56" s="410"/>
      <c r="E56" s="410"/>
      <c r="F56" s="410"/>
      <c r="G56" s="410"/>
      <c r="H56" s="410"/>
      <c r="I56" s="410"/>
      <c r="J56" s="410"/>
      <c r="K56" s="410"/>
      <c r="L56" s="410"/>
      <c r="M56" s="410"/>
      <c r="N56" s="410"/>
      <c r="Q56" s="403"/>
      <c r="R56" s="403"/>
      <c r="S56" s="403"/>
      <c r="T56" s="403"/>
      <c r="U56" s="403"/>
      <c r="V56" s="403"/>
      <c r="W56" s="403"/>
      <c r="X56" s="403"/>
      <c r="Y56" s="403"/>
      <c r="Z56" s="403"/>
      <c r="AA56" s="404"/>
      <c r="AB56" s="404"/>
      <c r="AC56" s="404"/>
      <c r="AD56" s="404"/>
      <c r="AE56" s="404"/>
      <c r="AF56" s="404"/>
      <c r="AG56" s="404"/>
      <c r="AH56" s="404"/>
      <c r="AI56" s="404"/>
      <c r="AJ56" s="404"/>
      <c r="AK56" s="404"/>
      <c r="AL56" s="404"/>
      <c r="AM56" s="404"/>
      <c r="AN56" s="404"/>
      <c r="AO56" s="404"/>
      <c r="AP56" s="404"/>
      <c r="AQ56" s="404"/>
      <c r="AR56" s="404"/>
      <c r="AS56" s="404"/>
      <c r="AT56" s="404"/>
      <c r="AU56" s="404"/>
      <c r="AV56" s="404"/>
      <c r="AW56" s="404"/>
    </row>
    <row r="57" spans="1:49" ht="22.7" customHeight="1" x14ac:dyDescent="0.25">
      <c r="A57" s="403"/>
      <c r="B57" s="403"/>
      <c r="C57" s="403"/>
      <c r="D57" s="410"/>
      <c r="E57" s="410"/>
      <c r="F57" s="410"/>
      <c r="G57" s="410"/>
      <c r="H57" s="410"/>
      <c r="I57" s="410"/>
      <c r="J57" s="410"/>
      <c r="K57" s="410"/>
      <c r="L57" s="410"/>
      <c r="M57" s="410"/>
      <c r="N57" s="410"/>
      <c r="Q57" s="403"/>
      <c r="R57" s="403"/>
      <c r="S57" s="403"/>
      <c r="T57" s="403"/>
      <c r="U57" s="403"/>
      <c r="V57" s="403"/>
      <c r="W57" s="403"/>
      <c r="X57" s="403"/>
      <c r="Y57" s="403"/>
      <c r="Z57" s="403"/>
      <c r="AA57" s="404"/>
      <c r="AB57" s="404"/>
      <c r="AC57" s="404"/>
      <c r="AD57" s="404"/>
      <c r="AE57" s="404"/>
      <c r="AF57" s="404"/>
      <c r="AG57" s="404"/>
      <c r="AH57" s="404"/>
      <c r="AI57" s="404"/>
      <c r="AJ57" s="404"/>
      <c r="AK57" s="404"/>
      <c r="AL57" s="404"/>
      <c r="AM57" s="404"/>
      <c r="AN57" s="404"/>
      <c r="AO57" s="404"/>
      <c r="AP57" s="404"/>
      <c r="AQ57" s="404"/>
      <c r="AR57" s="404"/>
      <c r="AS57" s="404"/>
      <c r="AT57" s="404"/>
      <c r="AU57" s="404"/>
      <c r="AV57" s="404"/>
      <c r="AW57" s="404"/>
    </row>
    <row r="58" spans="1:49" ht="22.7" customHeight="1" x14ac:dyDescent="0.25">
      <c r="A58" s="403"/>
      <c r="B58" s="403"/>
      <c r="C58" s="403"/>
      <c r="D58" s="410"/>
      <c r="E58" s="410"/>
      <c r="F58" s="410"/>
      <c r="G58" s="410"/>
      <c r="H58" s="410"/>
      <c r="I58" s="410"/>
      <c r="J58" s="410"/>
      <c r="K58" s="410"/>
      <c r="L58" s="410"/>
      <c r="M58" s="410"/>
      <c r="N58" s="410"/>
      <c r="Q58" s="403"/>
      <c r="R58" s="403"/>
      <c r="S58" s="403"/>
      <c r="T58" s="403"/>
      <c r="U58" s="403"/>
      <c r="V58" s="403"/>
      <c r="W58" s="403"/>
      <c r="X58" s="403"/>
      <c r="Y58" s="403"/>
      <c r="Z58" s="403"/>
      <c r="AA58" s="404"/>
      <c r="AB58" s="404"/>
      <c r="AC58" s="404"/>
      <c r="AD58" s="404"/>
      <c r="AE58" s="404"/>
      <c r="AF58" s="404"/>
      <c r="AG58" s="404"/>
      <c r="AH58" s="404"/>
      <c r="AI58" s="404"/>
      <c r="AJ58" s="404"/>
      <c r="AK58" s="404"/>
      <c r="AL58" s="404"/>
      <c r="AM58" s="404"/>
      <c r="AN58" s="404"/>
      <c r="AO58" s="404"/>
      <c r="AP58" s="404"/>
      <c r="AQ58" s="404"/>
      <c r="AR58" s="404"/>
      <c r="AS58" s="404"/>
      <c r="AT58" s="404"/>
      <c r="AU58" s="404"/>
      <c r="AV58" s="404"/>
      <c r="AW58" s="404"/>
    </row>
    <row r="59" spans="1:49" ht="22.7" customHeight="1" x14ac:dyDescent="0.25">
      <c r="A59" s="403"/>
      <c r="B59" s="403"/>
      <c r="C59" s="403"/>
      <c r="D59" s="410"/>
      <c r="E59" s="410"/>
      <c r="F59" s="410"/>
      <c r="G59" s="410"/>
      <c r="H59" s="410"/>
      <c r="I59" s="410"/>
      <c r="J59" s="410"/>
      <c r="K59" s="410"/>
      <c r="L59" s="410"/>
      <c r="M59" s="410"/>
      <c r="N59" s="410"/>
      <c r="Q59" s="403"/>
      <c r="R59" s="403"/>
      <c r="S59" s="403"/>
      <c r="T59" s="403"/>
      <c r="U59" s="403"/>
      <c r="V59" s="403"/>
      <c r="W59" s="403"/>
      <c r="X59" s="403"/>
      <c r="Y59" s="403"/>
      <c r="Z59" s="403"/>
      <c r="AA59" s="404"/>
      <c r="AB59" s="404"/>
      <c r="AC59" s="404"/>
      <c r="AD59" s="404"/>
      <c r="AE59" s="404"/>
      <c r="AF59" s="404"/>
      <c r="AG59" s="404"/>
      <c r="AH59" s="404"/>
      <c r="AI59" s="404"/>
      <c r="AJ59" s="404"/>
      <c r="AK59" s="404"/>
      <c r="AL59" s="404"/>
      <c r="AM59" s="404"/>
      <c r="AN59" s="404"/>
      <c r="AO59" s="404"/>
      <c r="AP59" s="404"/>
      <c r="AQ59" s="404"/>
      <c r="AR59" s="404"/>
      <c r="AS59" s="404"/>
      <c r="AT59" s="404"/>
      <c r="AU59" s="404"/>
      <c r="AV59" s="404"/>
      <c r="AW59" s="404"/>
    </row>
    <row r="60" spans="1:49" ht="22.7" customHeight="1" x14ac:dyDescent="0.25">
      <c r="A60" s="403"/>
      <c r="B60" s="403"/>
      <c r="C60" s="403"/>
      <c r="D60" s="410"/>
      <c r="E60" s="410"/>
      <c r="F60" s="410"/>
      <c r="G60" s="410"/>
      <c r="H60" s="410"/>
      <c r="I60" s="410"/>
      <c r="J60" s="410"/>
      <c r="K60" s="410"/>
      <c r="L60" s="410"/>
      <c r="M60" s="410"/>
      <c r="N60" s="410"/>
      <c r="Q60" s="403"/>
      <c r="R60" s="403"/>
      <c r="S60" s="403"/>
      <c r="T60" s="403"/>
      <c r="U60" s="403"/>
      <c r="V60" s="403"/>
      <c r="W60" s="403"/>
      <c r="X60" s="403"/>
      <c r="Y60" s="403"/>
      <c r="Z60" s="403"/>
      <c r="AA60" s="404"/>
      <c r="AB60" s="404"/>
      <c r="AC60" s="404"/>
      <c r="AD60" s="404"/>
      <c r="AE60" s="404"/>
      <c r="AF60" s="404"/>
      <c r="AG60" s="404"/>
      <c r="AH60" s="404"/>
      <c r="AI60" s="404"/>
      <c r="AJ60" s="404"/>
      <c r="AK60" s="404"/>
      <c r="AL60" s="404"/>
      <c r="AM60" s="404"/>
      <c r="AN60" s="404"/>
      <c r="AO60" s="404"/>
      <c r="AP60" s="404"/>
      <c r="AQ60" s="404"/>
      <c r="AR60" s="404"/>
      <c r="AS60" s="404"/>
      <c r="AT60" s="404"/>
      <c r="AU60" s="404"/>
      <c r="AV60" s="404"/>
      <c r="AW60" s="404"/>
    </row>
    <row r="61" spans="1:49" ht="22.7" customHeight="1" x14ac:dyDescent="0.25">
      <c r="A61" s="403"/>
      <c r="B61" s="403"/>
      <c r="C61" s="403"/>
      <c r="D61" s="410"/>
      <c r="E61" s="410"/>
      <c r="F61" s="410"/>
      <c r="G61" s="410"/>
      <c r="H61" s="410"/>
      <c r="I61" s="410"/>
      <c r="J61" s="410"/>
      <c r="K61" s="410"/>
      <c r="L61" s="410"/>
      <c r="M61" s="410"/>
      <c r="N61" s="410"/>
      <c r="Q61" s="403"/>
      <c r="R61" s="403"/>
      <c r="S61" s="403"/>
      <c r="T61" s="403"/>
      <c r="U61" s="403"/>
      <c r="V61" s="403"/>
      <c r="W61" s="403"/>
      <c r="X61" s="403"/>
      <c r="Y61" s="403"/>
      <c r="Z61" s="403"/>
      <c r="AA61" s="404"/>
      <c r="AB61" s="404"/>
      <c r="AC61" s="404"/>
      <c r="AD61" s="404"/>
      <c r="AE61" s="404"/>
      <c r="AF61" s="404"/>
      <c r="AG61" s="404"/>
      <c r="AH61" s="404"/>
      <c r="AI61" s="404"/>
      <c r="AJ61" s="404"/>
      <c r="AK61" s="404"/>
      <c r="AL61" s="404"/>
      <c r="AM61" s="404"/>
      <c r="AN61" s="404"/>
      <c r="AO61" s="404"/>
      <c r="AP61" s="404"/>
      <c r="AQ61" s="404"/>
      <c r="AR61" s="404"/>
      <c r="AS61" s="404"/>
      <c r="AT61" s="404"/>
      <c r="AU61" s="404"/>
      <c r="AV61" s="404"/>
      <c r="AW61" s="404"/>
    </row>
    <row r="62" spans="1:49" ht="22.7" customHeight="1" x14ac:dyDescent="0.25">
      <c r="A62" s="403"/>
      <c r="B62" s="403"/>
      <c r="C62" s="403"/>
      <c r="D62" s="410"/>
      <c r="E62" s="410"/>
      <c r="F62" s="410"/>
      <c r="G62" s="410"/>
      <c r="H62" s="410"/>
      <c r="I62" s="410"/>
      <c r="J62" s="410"/>
      <c r="K62" s="410"/>
      <c r="L62" s="410"/>
      <c r="M62" s="410"/>
      <c r="N62" s="410"/>
      <c r="Q62" s="403"/>
      <c r="R62" s="403"/>
      <c r="S62" s="403"/>
      <c r="T62" s="403"/>
      <c r="U62" s="403"/>
      <c r="V62" s="403"/>
      <c r="W62" s="403"/>
      <c r="X62" s="403"/>
      <c r="Y62" s="403"/>
      <c r="Z62" s="403"/>
      <c r="AA62" s="404"/>
      <c r="AB62" s="404"/>
      <c r="AC62" s="404"/>
      <c r="AD62" s="404"/>
      <c r="AE62" s="404"/>
      <c r="AF62" s="404"/>
      <c r="AG62" s="404"/>
      <c r="AH62" s="404"/>
      <c r="AI62" s="404"/>
      <c r="AJ62" s="404"/>
      <c r="AK62" s="404"/>
      <c r="AL62" s="404"/>
      <c r="AM62" s="404"/>
      <c r="AN62" s="404"/>
      <c r="AO62" s="404"/>
      <c r="AP62" s="404"/>
      <c r="AQ62" s="404"/>
      <c r="AR62" s="404"/>
      <c r="AS62" s="404"/>
      <c r="AT62" s="404"/>
      <c r="AU62" s="404"/>
      <c r="AV62" s="404"/>
      <c r="AW62" s="404"/>
    </row>
    <row r="63" spans="1:49" ht="22.7" customHeight="1" x14ac:dyDescent="0.25">
      <c r="A63" s="403"/>
      <c r="B63" s="403"/>
      <c r="C63" s="403"/>
      <c r="Q63" s="403"/>
      <c r="R63" s="403"/>
      <c r="S63" s="403"/>
      <c r="T63" s="403"/>
      <c r="U63" s="403"/>
      <c r="V63" s="403"/>
      <c r="W63" s="403"/>
      <c r="X63" s="403"/>
      <c r="Y63" s="403"/>
      <c r="Z63" s="403"/>
      <c r="AA63" s="404"/>
      <c r="AB63" s="404"/>
      <c r="AC63" s="404"/>
      <c r="AD63" s="404"/>
      <c r="AE63" s="404"/>
      <c r="AF63" s="404"/>
      <c r="AG63" s="404"/>
      <c r="AH63" s="404"/>
      <c r="AI63" s="404"/>
      <c r="AJ63" s="404"/>
      <c r="AK63" s="404"/>
      <c r="AL63" s="404"/>
      <c r="AM63" s="404"/>
      <c r="AN63" s="404"/>
      <c r="AO63" s="404"/>
      <c r="AP63" s="404"/>
      <c r="AQ63" s="404"/>
      <c r="AR63" s="404"/>
      <c r="AS63" s="404"/>
      <c r="AT63" s="404"/>
      <c r="AU63" s="404"/>
      <c r="AV63" s="404"/>
      <c r="AW63" s="404"/>
    </row>
    <row r="64" spans="1:49" ht="22.7" customHeight="1" x14ac:dyDescent="0.25">
      <c r="A64" s="403"/>
      <c r="B64" s="403"/>
      <c r="C64" s="403"/>
      <c r="D64" s="409" t="s">
        <v>11</v>
      </c>
      <c r="E64" s="409" t="s">
        <v>12</v>
      </c>
      <c r="F64" s="410"/>
      <c r="G64" s="410"/>
      <c r="H64" s="410"/>
      <c r="I64" s="410"/>
      <c r="J64" s="410"/>
      <c r="K64" s="410"/>
      <c r="L64" s="410"/>
      <c r="M64" s="410"/>
      <c r="N64" s="410"/>
      <c r="Q64" s="403"/>
      <c r="R64" s="403"/>
      <c r="S64" s="403"/>
      <c r="T64" s="403"/>
      <c r="U64" s="403"/>
      <c r="V64" s="403"/>
      <c r="W64" s="403"/>
      <c r="X64" s="403"/>
      <c r="Y64" s="403"/>
      <c r="Z64" s="403"/>
      <c r="AA64" s="404"/>
      <c r="AB64" s="404"/>
      <c r="AC64" s="404"/>
      <c r="AD64" s="404"/>
      <c r="AE64" s="404"/>
      <c r="AF64" s="404"/>
      <c r="AG64" s="404"/>
      <c r="AH64" s="404"/>
      <c r="AI64" s="404"/>
      <c r="AJ64" s="404"/>
      <c r="AK64" s="404"/>
      <c r="AL64" s="404"/>
      <c r="AM64" s="404"/>
      <c r="AN64" s="404"/>
      <c r="AO64" s="404"/>
      <c r="AP64" s="404"/>
      <c r="AQ64" s="404"/>
      <c r="AR64" s="404"/>
      <c r="AS64" s="404"/>
      <c r="AT64" s="404"/>
      <c r="AU64" s="404"/>
      <c r="AV64" s="404"/>
      <c r="AW64" s="404"/>
    </row>
    <row r="65" spans="1:49" ht="22.7" customHeight="1" x14ac:dyDescent="0.25">
      <c r="A65" s="403"/>
      <c r="B65" s="403"/>
      <c r="C65" s="403"/>
      <c r="D65" s="410"/>
      <c r="E65" s="410"/>
      <c r="F65" s="410"/>
      <c r="G65" s="410"/>
      <c r="H65" s="410"/>
      <c r="I65" s="410"/>
      <c r="J65" s="410"/>
      <c r="K65" s="410"/>
      <c r="L65" s="410"/>
      <c r="M65" s="410"/>
      <c r="N65" s="410"/>
      <c r="Q65" s="403"/>
      <c r="R65" s="403"/>
      <c r="S65" s="403"/>
      <c r="T65" s="403"/>
      <c r="U65" s="403"/>
      <c r="V65" s="403"/>
      <c r="W65" s="403"/>
      <c r="X65" s="403"/>
      <c r="Y65" s="403"/>
      <c r="Z65" s="403"/>
      <c r="AA65" s="404"/>
      <c r="AB65" s="404"/>
      <c r="AC65" s="404"/>
      <c r="AD65" s="404"/>
      <c r="AE65" s="404"/>
      <c r="AF65" s="404"/>
      <c r="AG65" s="404"/>
      <c r="AH65" s="404"/>
      <c r="AI65" s="404"/>
      <c r="AJ65" s="404"/>
      <c r="AK65" s="404"/>
      <c r="AL65" s="404"/>
      <c r="AM65" s="404"/>
      <c r="AN65" s="404"/>
      <c r="AO65" s="404"/>
      <c r="AP65" s="404"/>
      <c r="AQ65" s="404"/>
      <c r="AR65" s="404"/>
      <c r="AS65" s="404"/>
      <c r="AT65" s="404"/>
      <c r="AU65" s="404"/>
      <c r="AV65" s="404"/>
      <c r="AW65" s="404"/>
    </row>
    <row r="66" spans="1:49" ht="22.7" customHeight="1" x14ac:dyDescent="0.25">
      <c r="A66" s="403"/>
      <c r="B66" s="403"/>
      <c r="C66" s="403"/>
      <c r="D66" s="410"/>
      <c r="E66" s="410"/>
      <c r="F66" s="410"/>
      <c r="G66" s="410"/>
      <c r="H66" s="410"/>
      <c r="I66" s="410"/>
      <c r="J66" s="410"/>
      <c r="K66" s="410"/>
      <c r="L66" s="410"/>
      <c r="M66" s="410"/>
      <c r="N66" s="410"/>
      <c r="Q66" s="403"/>
      <c r="R66" s="403"/>
      <c r="S66" s="403"/>
      <c r="T66" s="403"/>
      <c r="U66" s="403"/>
      <c r="V66" s="403"/>
      <c r="W66" s="403"/>
      <c r="X66" s="403"/>
      <c r="Y66" s="403"/>
      <c r="Z66" s="403"/>
      <c r="AA66" s="404"/>
      <c r="AB66" s="404"/>
      <c r="AC66" s="404"/>
      <c r="AD66" s="404"/>
      <c r="AE66" s="404"/>
      <c r="AF66" s="404"/>
      <c r="AG66" s="404"/>
      <c r="AH66" s="404"/>
      <c r="AI66" s="404"/>
      <c r="AJ66" s="404"/>
      <c r="AK66" s="404"/>
      <c r="AL66" s="404"/>
      <c r="AM66" s="404"/>
      <c r="AN66" s="404"/>
      <c r="AO66" s="404"/>
      <c r="AP66" s="404"/>
      <c r="AQ66" s="404"/>
      <c r="AR66" s="404"/>
      <c r="AS66" s="404"/>
      <c r="AT66" s="404"/>
      <c r="AU66" s="404"/>
      <c r="AV66" s="404"/>
      <c r="AW66" s="404"/>
    </row>
    <row r="67" spans="1:49" ht="22.7" customHeight="1" x14ac:dyDescent="0.25">
      <c r="A67" s="403"/>
      <c r="B67" s="403"/>
      <c r="C67" s="403"/>
      <c r="D67" s="410"/>
      <c r="E67" s="410"/>
      <c r="F67" s="410"/>
      <c r="G67" s="410"/>
      <c r="H67" s="410"/>
      <c r="I67" s="410"/>
      <c r="J67" s="410"/>
      <c r="K67" s="410"/>
      <c r="L67" s="410"/>
      <c r="M67" s="410"/>
      <c r="N67" s="410"/>
      <c r="Q67" s="403"/>
      <c r="R67" s="403"/>
      <c r="S67" s="403"/>
      <c r="T67" s="403"/>
      <c r="U67" s="403"/>
      <c r="V67" s="403"/>
      <c r="W67" s="403"/>
      <c r="X67" s="403"/>
      <c r="Y67" s="403"/>
      <c r="Z67" s="403"/>
      <c r="AA67" s="404"/>
      <c r="AB67" s="404"/>
      <c r="AC67" s="404"/>
      <c r="AD67" s="404"/>
      <c r="AE67" s="404"/>
      <c r="AF67" s="404"/>
      <c r="AG67" s="404"/>
      <c r="AH67" s="404"/>
      <c r="AI67" s="404"/>
      <c r="AJ67" s="404"/>
      <c r="AK67" s="404"/>
      <c r="AL67" s="404"/>
      <c r="AM67" s="404"/>
      <c r="AN67" s="404"/>
      <c r="AO67" s="404"/>
      <c r="AP67" s="404"/>
      <c r="AQ67" s="404"/>
      <c r="AR67" s="404"/>
      <c r="AS67" s="404"/>
      <c r="AT67" s="404"/>
      <c r="AU67" s="404"/>
      <c r="AV67" s="404"/>
      <c r="AW67" s="404"/>
    </row>
    <row r="68" spans="1:49" ht="22.7" customHeight="1" x14ac:dyDescent="0.25">
      <c r="A68" s="403"/>
      <c r="B68" s="403"/>
      <c r="C68" s="403"/>
      <c r="D68" s="410"/>
      <c r="E68" s="410"/>
      <c r="F68" s="410"/>
      <c r="G68" s="410"/>
      <c r="H68" s="410"/>
      <c r="I68" s="410"/>
      <c r="J68" s="410"/>
      <c r="K68" s="410"/>
      <c r="L68" s="410"/>
      <c r="M68" s="410"/>
      <c r="N68" s="410"/>
      <c r="Q68" s="403"/>
      <c r="R68" s="403"/>
      <c r="S68" s="403"/>
      <c r="T68" s="403"/>
      <c r="U68" s="403"/>
      <c r="V68" s="403"/>
      <c r="W68" s="403"/>
      <c r="X68" s="403"/>
      <c r="Y68" s="403"/>
      <c r="Z68" s="403"/>
      <c r="AA68" s="404"/>
      <c r="AB68" s="404"/>
      <c r="AC68" s="404"/>
      <c r="AD68" s="404"/>
      <c r="AE68" s="404"/>
      <c r="AF68" s="404"/>
      <c r="AG68" s="404"/>
      <c r="AH68" s="404"/>
      <c r="AI68" s="404"/>
      <c r="AJ68" s="404"/>
      <c r="AK68" s="404"/>
      <c r="AL68" s="404"/>
      <c r="AM68" s="404"/>
      <c r="AN68" s="404"/>
      <c r="AO68" s="404"/>
      <c r="AP68" s="404"/>
      <c r="AQ68" s="404"/>
      <c r="AR68" s="404"/>
      <c r="AS68" s="404"/>
      <c r="AT68" s="404"/>
      <c r="AU68" s="404"/>
      <c r="AV68" s="404"/>
      <c r="AW68" s="404"/>
    </row>
    <row r="69" spans="1:49" ht="22.7" customHeight="1" x14ac:dyDescent="0.25">
      <c r="A69" s="403"/>
      <c r="B69" s="403"/>
      <c r="C69" s="403"/>
      <c r="D69" s="410"/>
      <c r="E69" s="410"/>
      <c r="F69" s="410"/>
      <c r="G69" s="410"/>
      <c r="H69" s="410"/>
      <c r="I69" s="410"/>
      <c r="J69" s="410"/>
      <c r="K69" s="410"/>
      <c r="L69" s="410"/>
      <c r="M69" s="410"/>
      <c r="N69" s="410"/>
      <c r="Q69" s="403"/>
      <c r="R69" s="403"/>
      <c r="S69" s="403"/>
      <c r="T69" s="403"/>
      <c r="U69" s="403"/>
      <c r="V69" s="403"/>
      <c r="W69" s="403"/>
      <c r="X69" s="403"/>
      <c r="Y69" s="403"/>
      <c r="Z69" s="403"/>
      <c r="AA69" s="404"/>
      <c r="AB69" s="404"/>
      <c r="AC69" s="404"/>
      <c r="AD69" s="404"/>
      <c r="AE69" s="404"/>
      <c r="AF69" s="404"/>
      <c r="AG69" s="404"/>
      <c r="AH69" s="404"/>
      <c r="AI69" s="404"/>
      <c r="AJ69" s="404"/>
      <c r="AK69" s="404"/>
      <c r="AL69" s="404"/>
      <c r="AM69" s="404"/>
      <c r="AN69" s="404"/>
      <c r="AO69" s="404"/>
      <c r="AP69" s="404"/>
      <c r="AQ69" s="404"/>
      <c r="AR69" s="404"/>
      <c r="AS69" s="404"/>
      <c r="AT69" s="404"/>
      <c r="AU69" s="404"/>
      <c r="AV69" s="404"/>
      <c r="AW69" s="404"/>
    </row>
    <row r="70" spans="1:49" ht="22.7" customHeight="1" x14ac:dyDescent="0.25">
      <c r="A70" s="403"/>
      <c r="B70" s="403"/>
      <c r="C70" s="403"/>
      <c r="D70" s="410"/>
      <c r="E70" s="410"/>
      <c r="F70" s="410"/>
      <c r="G70" s="410"/>
      <c r="H70" s="410"/>
      <c r="I70" s="410"/>
      <c r="J70" s="410"/>
      <c r="K70" s="410"/>
      <c r="L70" s="410"/>
      <c r="M70" s="410"/>
      <c r="N70" s="410"/>
      <c r="Q70" s="403"/>
      <c r="R70" s="403"/>
      <c r="S70" s="403"/>
      <c r="T70" s="403"/>
      <c r="U70" s="403"/>
      <c r="V70" s="403"/>
      <c r="W70" s="403"/>
      <c r="X70" s="403"/>
      <c r="Y70" s="403"/>
      <c r="Z70" s="403"/>
      <c r="AA70" s="404"/>
      <c r="AB70" s="404"/>
      <c r="AC70" s="404"/>
      <c r="AD70" s="404"/>
      <c r="AE70" s="404"/>
      <c r="AF70" s="404"/>
      <c r="AG70" s="404"/>
      <c r="AH70" s="404"/>
      <c r="AI70" s="404"/>
      <c r="AJ70" s="404"/>
      <c r="AK70" s="404"/>
      <c r="AL70" s="404"/>
      <c r="AM70" s="404"/>
      <c r="AN70" s="404"/>
      <c r="AO70" s="404"/>
      <c r="AP70" s="404"/>
      <c r="AQ70" s="404"/>
      <c r="AR70" s="404"/>
      <c r="AS70" s="404"/>
      <c r="AT70" s="404"/>
      <c r="AU70" s="404"/>
      <c r="AV70" s="404"/>
      <c r="AW70" s="404"/>
    </row>
    <row r="71" spans="1:49" ht="22.7" customHeight="1" x14ac:dyDescent="0.25">
      <c r="A71" s="403"/>
      <c r="B71" s="403"/>
      <c r="C71" s="403"/>
      <c r="D71" s="410"/>
      <c r="E71" s="410"/>
      <c r="F71" s="410"/>
      <c r="G71" s="410"/>
      <c r="H71" s="410"/>
      <c r="I71" s="410"/>
      <c r="J71" s="410"/>
      <c r="K71" s="410"/>
      <c r="L71" s="410"/>
      <c r="M71" s="410"/>
      <c r="N71" s="410"/>
      <c r="Q71" s="403"/>
      <c r="R71" s="403"/>
      <c r="S71" s="403"/>
      <c r="T71" s="403"/>
      <c r="U71" s="403"/>
      <c r="V71" s="403"/>
      <c r="W71" s="403"/>
      <c r="X71" s="403"/>
      <c r="Y71" s="403"/>
      <c r="Z71" s="403"/>
      <c r="AA71" s="404"/>
      <c r="AB71" s="404"/>
      <c r="AC71" s="404"/>
      <c r="AD71" s="404"/>
      <c r="AE71" s="404"/>
      <c r="AF71" s="404"/>
      <c r="AG71" s="404"/>
      <c r="AH71" s="404"/>
      <c r="AI71" s="404"/>
      <c r="AJ71" s="404"/>
      <c r="AK71" s="404"/>
      <c r="AL71" s="404"/>
      <c r="AM71" s="404"/>
      <c r="AN71" s="404"/>
      <c r="AO71" s="404"/>
      <c r="AP71" s="404"/>
      <c r="AQ71" s="404"/>
      <c r="AR71" s="404"/>
      <c r="AS71" s="404"/>
      <c r="AT71" s="404"/>
      <c r="AU71" s="404"/>
      <c r="AV71" s="404"/>
      <c r="AW71" s="404"/>
    </row>
    <row r="72" spans="1:49" ht="22.7" customHeight="1" x14ac:dyDescent="0.25">
      <c r="A72" s="403"/>
      <c r="B72" s="403"/>
      <c r="C72" s="403"/>
      <c r="D72" s="410"/>
      <c r="E72" s="410"/>
      <c r="F72" s="410"/>
      <c r="G72" s="410"/>
      <c r="H72" s="410"/>
      <c r="I72" s="410"/>
      <c r="J72" s="410"/>
      <c r="K72" s="410"/>
      <c r="L72" s="410"/>
      <c r="M72" s="410"/>
      <c r="N72" s="410"/>
      <c r="Q72" s="403"/>
      <c r="R72" s="403"/>
      <c r="S72" s="403"/>
      <c r="T72" s="403"/>
      <c r="U72" s="403"/>
      <c r="V72" s="403"/>
      <c r="W72" s="403"/>
      <c r="X72" s="403"/>
      <c r="Y72" s="403"/>
      <c r="Z72" s="403"/>
      <c r="AA72" s="404"/>
      <c r="AB72" s="404"/>
      <c r="AC72" s="404"/>
      <c r="AD72" s="404"/>
      <c r="AE72" s="404"/>
      <c r="AF72" s="404"/>
      <c r="AG72" s="404"/>
      <c r="AH72" s="404"/>
      <c r="AI72" s="404"/>
      <c r="AJ72" s="404"/>
      <c r="AK72" s="404"/>
      <c r="AL72" s="404"/>
      <c r="AM72" s="404"/>
      <c r="AN72" s="404"/>
      <c r="AO72" s="404"/>
      <c r="AP72" s="404"/>
      <c r="AQ72" s="404"/>
      <c r="AR72" s="404"/>
      <c r="AS72" s="404"/>
      <c r="AT72" s="404"/>
      <c r="AU72" s="404"/>
      <c r="AV72" s="404"/>
      <c r="AW72" s="404"/>
    </row>
    <row r="73" spans="1:49" ht="22.7" customHeight="1" x14ac:dyDescent="0.25">
      <c r="A73" s="403"/>
      <c r="B73" s="403"/>
      <c r="C73" s="403"/>
      <c r="Q73" s="403"/>
      <c r="R73" s="403"/>
      <c r="S73" s="403"/>
      <c r="T73" s="403"/>
      <c r="U73" s="403"/>
      <c r="V73" s="403"/>
      <c r="W73" s="403"/>
      <c r="X73" s="403"/>
      <c r="Y73" s="403"/>
      <c r="Z73" s="403"/>
      <c r="AA73" s="404"/>
      <c r="AB73" s="404"/>
      <c r="AC73" s="404"/>
      <c r="AD73" s="404"/>
      <c r="AE73" s="404"/>
      <c r="AF73" s="404"/>
      <c r="AG73" s="404"/>
      <c r="AH73" s="404"/>
      <c r="AI73" s="404"/>
      <c r="AJ73" s="404"/>
      <c r="AK73" s="404"/>
      <c r="AL73" s="404"/>
      <c r="AM73" s="404"/>
      <c r="AN73" s="404"/>
      <c r="AO73" s="404"/>
      <c r="AP73" s="404"/>
      <c r="AQ73" s="404"/>
      <c r="AR73" s="404"/>
      <c r="AS73" s="404"/>
      <c r="AT73" s="404"/>
      <c r="AU73" s="404"/>
      <c r="AV73" s="404"/>
      <c r="AW73" s="404"/>
    </row>
    <row r="74" spans="1:49" ht="22.7" customHeight="1" x14ac:dyDescent="0.25">
      <c r="A74" s="403"/>
      <c r="B74" s="403"/>
      <c r="C74" s="403"/>
      <c r="D74" s="409" t="s">
        <v>13</v>
      </c>
      <c r="E74" s="409" t="s">
        <v>14</v>
      </c>
      <c r="F74" s="410"/>
      <c r="G74" s="410"/>
      <c r="H74" s="410"/>
      <c r="I74" s="410"/>
      <c r="J74" s="410"/>
      <c r="K74" s="410"/>
      <c r="L74" s="410"/>
      <c r="M74" s="410"/>
      <c r="N74" s="410"/>
      <c r="Q74" s="403"/>
      <c r="R74" s="403"/>
      <c r="S74" s="403"/>
      <c r="T74" s="403"/>
      <c r="U74" s="403"/>
      <c r="V74" s="403"/>
      <c r="W74" s="403"/>
      <c r="X74" s="403"/>
      <c r="Y74" s="403"/>
      <c r="Z74" s="403"/>
      <c r="AA74" s="404"/>
      <c r="AB74" s="404"/>
      <c r="AC74" s="404"/>
      <c r="AD74" s="404"/>
      <c r="AE74" s="404"/>
      <c r="AF74" s="404"/>
      <c r="AG74" s="404"/>
      <c r="AH74" s="404"/>
      <c r="AI74" s="404"/>
      <c r="AJ74" s="404"/>
      <c r="AK74" s="404"/>
      <c r="AL74" s="404"/>
      <c r="AM74" s="404"/>
      <c r="AN74" s="404"/>
      <c r="AO74" s="404"/>
      <c r="AP74" s="404"/>
      <c r="AQ74" s="404"/>
      <c r="AR74" s="404"/>
      <c r="AS74" s="404"/>
      <c r="AT74" s="404"/>
      <c r="AU74" s="404"/>
      <c r="AV74" s="404"/>
      <c r="AW74" s="404"/>
    </row>
    <row r="75" spans="1:49" ht="22.7" customHeight="1" x14ac:dyDescent="0.25">
      <c r="A75" s="403"/>
      <c r="B75" s="403"/>
      <c r="C75" s="403"/>
      <c r="D75" s="410"/>
      <c r="E75" s="410"/>
      <c r="F75" s="410"/>
      <c r="G75" s="410"/>
      <c r="H75" s="410"/>
      <c r="I75" s="410"/>
      <c r="J75" s="410"/>
      <c r="K75" s="410"/>
      <c r="L75" s="410"/>
      <c r="M75" s="410"/>
      <c r="N75" s="410"/>
      <c r="Q75" s="403"/>
      <c r="R75" s="403"/>
      <c r="S75" s="403"/>
      <c r="T75" s="403"/>
      <c r="U75" s="403"/>
      <c r="V75" s="403"/>
      <c r="W75" s="403"/>
      <c r="X75" s="403"/>
      <c r="Y75" s="403"/>
      <c r="Z75" s="403"/>
      <c r="AA75" s="404"/>
      <c r="AB75" s="404"/>
      <c r="AC75" s="404"/>
      <c r="AD75" s="404"/>
      <c r="AE75" s="404"/>
      <c r="AF75" s="404"/>
      <c r="AG75" s="404"/>
      <c r="AH75" s="404"/>
      <c r="AI75" s="404"/>
      <c r="AJ75" s="404"/>
      <c r="AK75" s="404"/>
      <c r="AL75" s="404"/>
      <c r="AM75" s="404"/>
      <c r="AN75" s="404"/>
      <c r="AO75" s="404"/>
      <c r="AP75" s="404"/>
      <c r="AQ75" s="404"/>
      <c r="AR75" s="404"/>
      <c r="AS75" s="404"/>
      <c r="AT75" s="404"/>
      <c r="AU75" s="404"/>
      <c r="AV75" s="404"/>
      <c r="AW75" s="404"/>
    </row>
    <row r="76" spans="1:49" ht="22.7" customHeight="1" x14ac:dyDescent="0.25">
      <c r="A76" s="403"/>
      <c r="B76" s="403"/>
      <c r="C76" s="403"/>
      <c r="D76" s="410"/>
      <c r="E76" s="410"/>
      <c r="F76" s="410"/>
      <c r="G76" s="410"/>
      <c r="H76" s="410"/>
      <c r="I76" s="410"/>
      <c r="J76" s="410"/>
      <c r="K76" s="410"/>
      <c r="L76" s="410"/>
      <c r="M76" s="410"/>
      <c r="N76" s="410"/>
      <c r="Q76" s="403"/>
      <c r="R76" s="403"/>
      <c r="S76" s="403"/>
      <c r="T76" s="403"/>
      <c r="U76" s="403"/>
      <c r="V76" s="403"/>
      <c r="W76" s="403"/>
      <c r="X76" s="403"/>
      <c r="Y76" s="403"/>
      <c r="Z76" s="403"/>
      <c r="AA76" s="404"/>
      <c r="AB76" s="404"/>
      <c r="AC76" s="404"/>
      <c r="AD76" s="404"/>
      <c r="AE76" s="404"/>
      <c r="AF76" s="404"/>
      <c r="AG76" s="404"/>
      <c r="AH76" s="404"/>
      <c r="AI76" s="404"/>
      <c r="AJ76" s="404"/>
      <c r="AK76" s="404"/>
      <c r="AL76" s="404"/>
      <c r="AM76" s="404"/>
      <c r="AN76" s="404"/>
      <c r="AO76" s="404"/>
      <c r="AP76" s="404"/>
      <c r="AQ76" s="404"/>
      <c r="AR76" s="404"/>
      <c r="AS76" s="404"/>
      <c r="AT76" s="404"/>
      <c r="AU76" s="404"/>
      <c r="AV76" s="404"/>
      <c r="AW76" s="404"/>
    </row>
    <row r="77" spans="1:49" ht="22.7" customHeight="1" x14ac:dyDescent="0.25">
      <c r="A77" s="403"/>
      <c r="B77" s="403"/>
      <c r="C77" s="403"/>
      <c r="D77" s="410"/>
      <c r="E77" s="410"/>
      <c r="F77" s="410"/>
      <c r="G77" s="410"/>
      <c r="H77" s="410"/>
      <c r="I77" s="410"/>
      <c r="J77" s="410"/>
      <c r="K77" s="410"/>
      <c r="L77" s="410"/>
      <c r="M77" s="410"/>
      <c r="N77" s="410"/>
      <c r="Q77" s="403"/>
      <c r="R77" s="403"/>
      <c r="S77" s="403"/>
      <c r="T77" s="403"/>
      <c r="U77" s="403"/>
      <c r="V77" s="403"/>
      <c r="W77" s="403"/>
      <c r="X77" s="403"/>
      <c r="Y77" s="403"/>
      <c r="Z77" s="403"/>
      <c r="AA77" s="404"/>
      <c r="AB77" s="404"/>
      <c r="AC77" s="404"/>
      <c r="AD77" s="404"/>
      <c r="AE77" s="404"/>
      <c r="AF77" s="404"/>
      <c r="AG77" s="404"/>
      <c r="AH77" s="404"/>
      <c r="AI77" s="404"/>
      <c r="AJ77" s="404"/>
      <c r="AK77" s="404"/>
      <c r="AL77" s="404"/>
      <c r="AM77" s="404"/>
      <c r="AN77" s="404"/>
      <c r="AO77" s="404"/>
      <c r="AP77" s="404"/>
      <c r="AQ77" s="404"/>
      <c r="AR77" s="404"/>
      <c r="AS77" s="404"/>
      <c r="AT77" s="404"/>
      <c r="AU77" s="404"/>
      <c r="AV77" s="404"/>
      <c r="AW77" s="404"/>
    </row>
    <row r="78" spans="1:49" ht="22.7" customHeight="1" x14ac:dyDescent="0.25">
      <c r="A78" s="403"/>
      <c r="B78" s="403"/>
      <c r="C78" s="403"/>
      <c r="D78" s="410"/>
      <c r="E78" s="410"/>
      <c r="F78" s="410"/>
      <c r="G78" s="410"/>
      <c r="H78" s="410"/>
      <c r="I78" s="410"/>
      <c r="J78" s="410"/>
      <c r="K78" s="410"/>
      <c r="L78" s="410"/>
      <c r="M78" s="410"/>
      <c r="N78" s="410"/>
      <c r="Q78" s="403"/>
      <c r="R78" s="403"/>
      <c r="S78" s="403"/>
      <c r="T78" s="403"/>
      <c r="U78" s="403"/>
      <c r="V78" s="403"/>
      <c r="W78" s="403"/>
      <c r="X78" s="403"/>
      <c r="Y78" s="403"/>
      <c r="Z78" s="403"/>
      <c r="AA78" s="404"/>
      <c r="AB78" s="404"/>
      <c r="AC78" s="404"/>
      <c r="AD78" s="404"/>
      <c r="AE78" s="404"/>
      <c r="AF78" s="404"/>
      <c r="AG78" s="404"/>
      <c r="AH78" s="404"/>
      <c r="AI78" s="404"/>
      <c r="AJ78" s="404"/>
      <c r="AK78" s="404"/>
      <c r="AL78" s="404"/>
      <c r="AM78" s="404"/>
      <c r="AN78" s="404"/>
      <c r="AO78" s="404"/>
      <c r="AP78" s="404"/>
      <c r="AQ78" s="404"/>
      <c r="AR78" s="404"/>
      <c r="AS78" s="404"/>
      <c r="AT78" s="404"/>
      <c r="AU78" s="404"/>
      <c r="AV78" s="404"/>
      <c r="AW78" s="404"/>
    </row>
    <row r="79" spans="1:49" ht="22.7" customHeight="1" x14ac:dyDescent="0.25">
      <c r="A79" s="403"/>
      <c r="B79" s="403"/>
      <c r="C79" s="403"/>
      <c r="D79" s="410"/>
      <c r="E79" s="410"/>
      <c r="F79" s="410"/>
      <c r="G79" s="410"/>
      <c r="H79" s="410"/>
      <c r="I79" s="410"/>
      <c r="J79" s="410"/>
      <c r="K79" s="410"/>
      <c r="L79" s="410"/>
      <c r="M79" s="410"/>
      <c r="N79" s="410"/>
      <c r="Q79" s="403"/>
      <c r="R79" s="403"/>
      <c r="S79" s="403"/>
      <c r="T79" s="403"/>
      <c r="U79" s="403"/>
      <c r="V79" s="403"/>
      <c r="W79" s="403"/>
      <c r="X79" s="403"/>
      <c r="Y79" s="403"/>
      <c r="Z79" s="403"/>
      <c r="AA79" s="404"/>
      <c r="AB79" s="404"/>
      <c r="AC79" s="404"/>
      <c r="AD79" s="404"/>
      <c r="AE79" s="404"/>
      <c r="AF79" s="404"/>
      <c r="AG79" s="404"/>
      <c r="AH79" s="404"/>
      <c r="AI79" s="404"/>
      <c r="AJ79" s="404"/>
      <c r="AK79" s="404"/>
      <c r="AL79" s="404"/>
      <c r="AM79" s="404"/>
      <c r="AN79" s="404"/>
      <c r="AO79" s="404"/>
      <c r="AP79" s="404"/>
      <c r="AQ79" s="404"/>
      <c r="AR79" s="404"/>
      <c r="AS79" s="404"/>
      <c r="AT79" s="404"/>
      <c r="AU79" s="404"/>
      <c r="AV79" s="404"/>
      <c r="AW79" s="404"/>
    </row>
    <row r="80" spans="1:49" ht="22.7" customHeight="1" x14ac:dyDescent="0.25">
      <c r="A80" s="403"/>
      <c r="B80" s="403"/>
      <c r="C80" s="403"/>
      <c r="D80" s="410"/>
      <c r="E80" s="410"/>
      <c r="F80" s="410"/>
      <c r="G80" s="410"/>
      <c r="H80" s="410"/>
      <c r="I80" s="410"/>
      <c r="J80" s="410"/>
      <c r="K80" s="410"/>
      <c r="L80" s="410"/>
      <c r="M80" s="410"/>
      <c r="N80" s="410"/>
      <c r="Q80" s="403"/>
      <c r="R80" s="403"/>
      <c r="S80" s="403"/>
      <c r="T80" s="403"/>
      <c r="U80" s="403"/>
      <c r="V80" s="403"/>
      <c r="W80" s="403"/>
      <c r="X80" s="403"/>
      <c r="Y80" s="403"/>
      <c r="Z80" s="403"/>
      <c r="AA80" s="404"/>
      <c r="AB80" s="404"/>
      <c r="AC80" s="404"/>
      <c r="AD80" s="404"/>
      <c r="AE80" s="404"/>
      <c r="AF80" s="404"/>
      <c r="AG80" s="404"/>
      <c r="AH80" s="404"/>
      <c r="AI80" s="404"/>
      <c r="AJ80" s="404"/>
      <c r="AK80" s="404"/>
      <c r="AL80" s="404"/>
      <c r="AM80" s="404"/>
      <c r="AN80" s="404"/>
      <c r="AO80" s="404"/>
      <c r="AP80" s="404"/>
      <c r="AQ80" s="404"/>
      <c r="AR80" s="404"/>
      <c r="AS80" s="404"/>
      <c r="AT80" s="404"/>
      <c r="AU80" s="404"/>
      <c r="AV80" s="404"/>
      <c r="AW80" s="404"/>
    </row>
    <row r="81" spans="1:49" ht="22.7" customHeight="1" x14ac:dyDescent="0.25">
      <c r="A81" s="403"/>
      <c r="B81" s="403"/>
      <c r="C81" s="403"/>
      <c r="D81" s="410"/>
      <c r="E81" s="410"/>
      <c r="F81" s="410"/>
      <c r="G81" s="410"/>
      <c r="H81" s="410"/>
      <c r="I81" s="410"/>
      <c r="J81" s="410"/>
      <c r="K81" s="410"/>
      <c r="L81" s="410"/>
      <c r="M81" s="410"/>
      <c r="N81" s="410"/>
      <c r="Q81" s="403"/>
      <c r="R81" s="403"/>
      <c r="S81" s="403"/>
      <c r="T81" s="403"/>
      <c r="U81" s="403"/>
      <c r="V81" s="403"/>
      <c r="W81" s="403"/>
      <c r="X81" s="403"/>
      <c r="Y81" s="403"/>
      <c r="Z81" s="403"/>
      <c r="AA81" s="404"/>
      <c r="AB81" s="404"/>
      <c r="AC81" s="404"/>
      <c r="AD81" s="404"/>
      <c r="AE81" s="404"/>
      <c r="AF81" s="404"/>
      <c r="AG81" s="404"/>
      <c r="AH81" s="404"/>
      <c r="AI81" s="404"/>
      <c r="AJ81" s="404"/>
      <c r="AK81" s="404"/>
      <c r="AL81" s="404"/>
      <c r="AM81" s="404"/>
      <c r="AN81" s="404"/>
      <c r="AO81" s="404"/>
      <c r="AP81" s="404"/>
      <c r="AQ81" s="404"/>
      <c r="AR81" s="404"/>
      <c r="AS81" s="404"/>
      <c r="AT81" s="404"/>
      <c r="AU81" s="404"/>
      <c r="AV81" s="404"/>
      <c r="AW81" s="404"/>
    </row>
    <row r="82" spans="1:49" ht="22.7" customHeight="1" x14ac:dyDescent="0.25">
      <c r="A82" s="403"/>
      <c r="B82" s="403"/>
      <c r="C82" s="403"/>
      <c r="D82" s="410"/>
      <c r="E82" s="410"/>
      <c r="F82" s="410"/>
      <c r="G82" s="410"/>
      <c r="H82" s="410"/>
      <c r="I82" s="410"/>
      <c r="J82" s="410"/>
      <c r="K82" s="410"/>
      <c r="L82" s="410"/>
      <c r="M82" s="410"/>
      <c r="N82" s="410"/>
      <c r="Q82" s="403"/>
      <c r="R82" s="403"/>
      <c r="S82" s="403"/>
      <c r="T82" s="403"/>
      <c r="U82" s="403"/>
      <c r="V82" s="403"/>
      <c r="W82" s="403"/>
      <c r="X82" s="403"/>
      <c r="Y82" s="403"/>
      <c r="Z82" s="403"/>
      <c r="AA82" s="404"/>
      <c r="AB82" s="404"/>
      <c r="AC82" s="404"/>
      <c r="AD82" s="404"/>
      <c r="AE82" s="404"/>
      <c r="AF82" s="404"/>
      <c r="AG82" s="404"/>
      <c r="AH82" s="404"/>
      <c r="AI82" s="404"/>
      <c r="AJ82" s="404"/>
      <c r="AK82" s="404"/>
      <c r="AL82" s="404"/>
      <c r="AM82" s="404"/>
      <c r="AN82" s="404"/>
      <c r="AO82" s="404"/>
      <c r="AP82" s="404"/>
      <c r="AQ82" s="404"/>
      <c r="AR82" s="404"/>
      <c r="AS82" s="404"/>
      <c r="AT82" s="404"/>
      <c r="AU82" s="404"/>
      <c r="AV82" s="404"/>
      <c r="AW82" s="404"/>
    </row>
    <row r="83" spans="1:49" ht="22.7" customHeight="1" x14ac:dyDescent="0.25">
      <c r="A83" s="403"/>
      <c r="B83" s="403"/>
      <c r="C83" s="403"/>
      <c r="D83" s="410"/>
      <c r="E83" s="410"/>
      <c r="F83" s="410"/>
      <c r="G83" s="410"/>
      <c r="H83" s="410"/>
      <c r="I83" s="410"/>
      <c r="J83" s="410"/>
      <c r="K83" s="410"/>
      <c r="L83" s="410"/>
      <c r="M83" s="410"/>
      <c r="N83" s="410"/>
      <c r="Q83" s="403"/>
      <c r="R83" s="403"/>
      <c r="S83" s="403"/>
      <c r="T83" s="403"/>
      <c r="U83" s="403"/>
      <c r="V83" s="403"/>
      <c r="W83" s="403"/>
      <c r="X83" s="403"/>
      <c r="Y83" s="403"/>
      <c r="Z83" s="403"/>
      <c r="AA83" s="404"/>
      <c r="AB83" s="404"/>
      <c r="AC83" s="404"/>
      <c r="AD83" s="404"/>
      <c r="AE83" s="404"/>
      <c r="AF83" s="404"/>
      <c r="AG83" s="404"/>
      <c r="AH83" s="404"/>
      <c r="AI83" s="404"/>
      <c r="AJ83" s="404"/>
      <c r="AK83" s="404"/>
      <c r="AL83" s="404"/>
      <c r="AM83" s="404"/>
      <c r="AN83" s="404"/>
      <c r="AO83" s="404"/>
      <c r="AP83" s="404"/>
      <c r="AQ83" s="404"/>
      <c r="AR83" s="404"/>
      <c r="AS83" s="404"/>
      <c r="AT83" s="404"/>
      <c r="AU83" s="404"/>
      <c r="AV83" s="404"/>
      <c r="AW83" s="404"/>
    </row>
    <row r="84" spans="1:49" ht="22.7" customHeight="1" x14ac:dyDescent="0.25">
      <c r="A84" s="403"/>
      <c r="B84" s="403"/>
      <c r="C84" s="403"/>
      <c r="D84" s="410"/>
      <c r="E84" s="410"/>
      <c r="F84" s="410"/>
      <c r="G84" s="410"/>
      <c r="H84" s="410"/>
      <c r="I84" s="410"/>
      <c r="J84" s="410"/>
      <c r="K84" s="410"/>
      <c r="L84" s="410"/>
      <c r="M84" s="410"/>
      <c r="N84" s="410"/>
      <c r="Q84" s="403"/>
      <c r="R84" s="403"/>
      <c r="S84" s="403"/>
      <c r="T84" s="403"/>
      <c r="U84" s="403"/>
      <c r="V84" s="403"/>
      <c r="W84" s="403"/>
      <c r="X84" s="403"/>
      <c r="Y84" s="403"/>
      <c r="Z84" s="403"/>
      <c r="AA84" s="404"/>
      <c r="AB84" s="404"/>
      <c r="AC84" s="404"/>
      <c r="AD84" s="404"/>
      <c r="AE84" s="404"/>
      <c r="AF84" s="404"/>
      <c r="AG84" s="404"/>
      <c r="AH84" s="404"/>
      <c r="AI84" s="404"/>
      <c r="AJ84" s="404"/>
      <c r="AK84" s="404"/>
      <c r="AL84" s="404"/>
      <c r="AM84" s="404"/>
      <c r="AN84" s="404"/>
      <c r="AO84" s="404"/>
      <c r="AP84" s="404"/>
      <c r="AQ84" s="404"/>
      <c r="AR84" s="404"/>
      <c r="AS84" s="404"/>
      <c r="AT84" s="404"/>
      <c r="AU84" s="404"/>
      <c r="AV84" s="404"/>
      <c r="AW84" s="404"/>
    </row>
    <row r="85" spans="1:49" ht="22.7" customHeight="1" x14ac:dyDescent="0.25">
      <c r="A85" s="403"/>
      <c r="B85" s="403"/>
      <c r="C85" s="403"/>
      <c r="D85" s="410"/>
      <c r="E85" s="410"/>
      <c r="F85" s="410"/>
      <c r="G85" s="410"/>
      <c r="H85" s="410"/>
      <c r="I85" s="410"/>
      <c r="J85" s="410"/>
      <c r="K85" s="410"/>
      <c r="L85" s="410"/>
      <c r="M85" s="410"/>
      <c r="N85" s="410"/>
      <c r="Q85" s="403"/>
      <c r="R85" s="403"/>
      <c r="S85" s="403"/>
      <c r="T85" s="403"/>
      <c r="U85" s="403"/>
      <c r="V85" s="403"/>
      <c r="W85" s="403"/>
      <c r="X85" s="403"/>
      <c r="Y85" s="403"/>
      <c r="Z85" s="403"/>
      <c r="AA85" s="404"/>
      <c r="AB85" s="404"/>
      <c r="AC85" s="404"/>
      <c r="AD85" s="404"/>
      <c r="AE85" s="404"/>
      <c r="AF85" s="404"/>
      <c r="AG85" s="404"/>
      <c r="AH85" s="404"/>
      <c r="AI85" s="404"/>
      <c r="AJ85" s="404"/>
      <c r="AK85" s="404"/>
      <c r="AL85" s="404"/>
      <c r="AM85" s="404"/>
      <c r="AN85" s="404"/>
      <c r="AO85" s="404"/>
      <c r="AP85" s="404"/>
      <c r="AQ85" s="404"/>
      <c r="AR85" s="404"/>
      <c r="AS85" s="404"/>
      <c r="AT85" s="404"/>
      <c r="AU85" s="404"/>
      <c r="AV85" s="404"/>
      <c r="AW85" s="404"/>
    </row>
    <row r="86" spans="1:49" ht="22.7" customHeight="1" x14ac:dyDescent="0.25">
      <c r="A86" s="403"/>
      <c r="B86" s="403"/>
      <c r="C86" s="403"/>
      <c r="D86" s="410"/>
      <c r="E86" s="410"/>
      <c r="F86" s="410"/>
      <c r="G86" s="410"/>
      <c r="H86" s="410"/>
      <c r="I86" s="410"/>
      <c r="J86" s="410"/>
      <c r="K86" s="410"/>
      <c r="L86" s="410"/>
      <c r="M86" s="410"/>
      <c r="N86" s="410"/>
      <c r="Q86" s="403"/>
      <c r="R86" s="403"/>
      <c r="S86" s="403"/>
      <c r="T86" s="403"/>
      <c r="U86" s="403"/>
      <c r="V86" s="403"/>
      <c r="W86" s="403"/>
      <c r="X86" s="403"/>
      <c r="Y86" s="403"/>
      <c r="Z86" s="403"/>
      <c r="AA86" s="404"/>
      <c r="AB86" s="404"/>
      <c r="AC86" s="404"/>
      <c r="AD86" s="404"/>
      <c r="AE86" s="404"/>
      <c r="AF86" s="404"/>
      <c r="AG86" s="404"/>
      <c r="AH86" s="404"/>
      <c r="AI86" s="404"/>
      <c r="AJ86" s="404"/>
      <c r="AK86" s="404"/>
      <c r="AL86" s="404"/>
      <c r="AM86" s="404"/>
      <c r="AN86" s="404"/>
      <c r="AO86" s="404"/>
      <c r="AP86" s="404"/>
      <c r="AQ86" s="404"/>
      <c r="AR86" s="404"/>
      <c r="AS86" s="404"/>
      <c r="AT86" s="404"/>
      <c r="AU86" s="404"/>
      <c r="AV86" s="404"/>
      <c r="AW86" s="404"/>
    </row>
    <row r="87" spans="1:49" ht="22.7" customHeight="1" x14ac:dyDescent="0.25">
      <c r="A87" s="403"/>
      <c r="B87" s="403"/>
      <c r="C87" s="403"/>
      <c r="D87" s="410"/>
      <c r="E87" s="410"/>
      <c r="F87" s="410"/>
      <c r="G87" s="410"/>
      <c r="H87" s="410"/>
      <c r="I87" s="410"/>
      <c r="J87" s="410"/>
      <c r="K87" s="410"/>
      <c r="L87" s="410"/>
      <c r="M87" s="410"/>
      <c r="N87" s="410"/>
      <c r="Q87" s="403"/>
      <c r="R87" s="403"/>
      <c r="S87" s="403"/>
      <c r="T87" s="403"/>
      <c r="U87" s="403"/>
      <c r="V87" s="403"/>
      <c r="W87" s="403"/>
      <c r="X87" s="403"/>
      <c r="Y87" s="403"/>
      <c r="Z87" s="403"/>
      <c r="AA87" s="404"/>
      <c r="AB87" s="404"/>
      <c r="AC87" s="404"/>
      <c r="AD87" s="404"/>
      <c r="AE87" s="404"/>
      <c r="AF87" s="404"/>
      <c r="AG87" s="404"/>
      <c r="AH87" s="404"/>
      <c r="AI87" s="404"/>
      <c r="AJ87" s="404"/>
      <c r="AK87" s="404"/>
      <c r="AL87" s="404"/>
      <c r="AM87" s="404"/>
      <c r="AN87" s="404"/>
      <c r="AO87" s="404"/>
      <c r="AP87" s="404"/>
      <c r="AQ87" s="404"/>
      <c r="AR87" s="404"/>
      <c r="AS87" s="404"/>
      <c r="AT87" s="404"/>
      <c r="AU87" s="404"/>
      <c r="AV87" s="404"/>
      <c r="AW87" s="404"/>
    </row>
    <row r="88" spans="1:49" ht="22.7" customHeight="1" x14ac:dyDescent="0.25">
      <c r="A88" s="403"/>
      <c r="B88" s="403"/>
      <c r="C88" s="403"/>
      <c r="D88" s="410"/>
      <c r="E88" s="410"/>
      <c r="F88" s="410"/>
      <c r="G88" s="410"/>
      <c r="H88" s="410"/>
      <c r="I88" s="410"/>
      <c r="J88" s="410"/>
      <c r="K88" s="410"/>
      <c r="L88" s="410"/>
      <c r="M88" s="410"/>
      <c r="N88" s="410"/>
      <c r="Q88" s="403"/>
      <c r="R88" s="403"/>
      <c r="S88" s="403"/>
      <c r="T88" s="403"/>
      <c r="U88" s="403"/>
      <c r="V88" s="403"/>
      <c r="W88" s="403"/>
      <c r="X88" s="403"/>
      <c r="Y88" s="403"/>
      <c r="Z88" s="403"/>
      <c r="AA88" s="404"/>
      <c r="AB88" s="404"/>
      <c r="AC88" s="404"/>
      <c r="AD88" s="404"/>
      <c r="AE88" s="404"/>
      <c r="AF88" s="404"/>
      <c r="AG88" s="404"/>
      <c r="AH88" s="404"/>
      <c r="AI88" s="404"/>
      <c r="AJ88" s="404"/>
      <c r="AK88" s="404"/>
      <c r="AL88" s="404"/>
      <c r="AM88" s="404"/>
      <c r="AN88" s="404"/>
      <c r="AO88" s="404"/>
      <c r="AP88" s="404"/>
      <c r="AQ88" s="404"/>
      <c r="AR88" s="404"/>
      <c r="AS88" s="404"/>
      <c r="AT88" s="404"/>
      <c r="AU88" s="404"/>
      <c r="AV88" s="404"/>
      <c r="AW88" s="404"/>
    </row>
    <row r="89" spans="1:49" ht="22.7" customHeight="1" x14ac:dyDescent="0.25">
      <c r="A89" s="403"/>
      <c r="B89" s="403"/>
      <c r="C89" s="403"/>
      <c r="D89" s="403"/>
      <c r="E89" s="403"/>
      <c r="F89" s="403"/>
      <c r="G89" s="403"/>
      <c r="H89" s="403"/>
      <c r="I89" s="403"/>
      <c r="J89" s="403"/>
      <c r="K89" s="403"/>
      <c r="L89" s="403"/>
      <c r="M89" s="403"/>
      <c r="N89" s="403"/>
      <c r="O89" s="403"/>
      <c r="P89" s="403"/>
      <c r="Q89" s="403"/>
      <c r="R89" s="403"/>
      <c r="S89" s="403"/>
      <c r="T89" s="403"/>
      <c r="U89" s="403"/>
      <c r="V89" s="403"/>
      <c r="W89" s="403"/>
      <c r="X89" s="403"/>
      <c r="Y89" s="403"/>
      <c r="Z89" s="403"/>
      <c r="AA89" s="404"/>
      <c r="AB89" s="404"/>
      <c r="AC89" s="404"/>
      <c r="AD89" s="404"/>
      <c r="AE89" s="404"/>
      <c r="AF89" s="404"/>
      <c r="AG89" s="404"/>
      <c r="AH89" s="404"/>
      <c r="AI89" s="404"/>
      <c r="AJ89" s="404"/>
      <c r="AK89" s="404"/>
      <c r="AL89" s="404"/>
      <c r="AM89" s="404"/>
      <c r="AN89" s="404"/>
      <c r="AO89" s="404"/>
      <c r="AP89" s="404"/>
      <c r="AQ89" s="404"/>
      <c r="AR89" s="404"/>
      <c r="AS89" s="404"/>
      <c r="AT89" s="404"/>
      <c r="AU89" s="404"/>
      <c r="AV89" s="404"/>
      <c r="AW89" s="404"/>
    </row>
    <row r="90" spans="1:49" ht="22.7" customHeight="1" x14ac:dyDescent="0.25">
      <c r="A90" s="403"/>
      <c r="B90" s="403"/>
      <c r="C90" s="403"/>
      <c r="D90" s="403"/>
      <c r="E90" s="403"/>
      <c r="F90" s="403"/>
      <c r="G90" s="403"/>
      <c r="H90" s="403"/>
      <c r="I90" s="403"/>
      <c r="J90" s="403"/>
      <c r="K90" s="403"/>
      <c r="L90" s="403"/>
      <c r="M90" s="403"/>
      <c r="N90" s="403"/>
      <c r="O90" s="403"/>
      <c r="P90" s="403"/>
      <c r="Q90" s="403"/>
      <c r="R90" s="403"/>
      <c r="S90" s="403"/>
      <c r="T90" s="403"/>
      <c r="U90" s="403"/>
      <c r="V90" s="403"/>
      <c r="W90" s="403"/>
      <c r="X90" s="403"/>
      <c r="Y90" s="403"/>
      <c r="Z90" s="403"/>
      <c r="AA90" s="404"/>
      <c r="AB90" s="404"/>
      <c r="AC90" s="404"/>
      <c r="AD90" s="404"/>
      <c r="AE90" s="404"/>
      <c r="AF90" s="404"/>
      <c r="AG90" s="404"/>
      <c r="AH90" s="404"/>
      <c r="AI90" s="404"/>
      <c r="AJ90" s="404"/>
      <c r="AK90" s="404"/>
      <c r="AL90" s="404"/>
      <c r="AM90" s="404"/>
      <c r="AN90" s="404"/>
      <c r="AO90" s="404"/>
      <c r="AP90" s="404"/>
      <c r="AQ90" s="404"/>
      <c r="AR90" s="404"/>
      <c r="AS90" s="404"/>
      <c r="AT90" s="404"/>
      <c r="AU90" s="404"/>
      <c r="AV90" s="404"/>
      <c r="AW90" s="404"/>
    </row>
    <row r="91" spans="1:49" ht="22.7" customHeight="1" x14ac:dyDescent="0.25">
      <c r="A91" s="403"/>
      <c r="B91" s="403"/>
      <c r="C91" s="403"/>
      <c r="D91" s="403"/>
      <c r="E91" s="403"/>
      <c r="F91" s="403"/>
      <c r="G91" s="403"/>
      <c r="H91" s="403"/>
      <c r="I91" s="403"/>
      <c r="J91" s="403"/>
      <c r="K91" s="403"/>
      <c r="L91" s="403"/>
      <c r="M91" s="403"/>
      <c r="N91" s="403"/>
      <c r="O91" s="403"/>
      <c r="P91" s="403"/>
      <c r="Q91" s="403"/>
      <c r="R91" s="403"/>
      <c r="S91" s="403"/>
      <c r="T91" s="403"/>
      <c r="U91" s="403"/>
      <c r="V91" s="403"/>
      <c r="W91" s="403"/>
      <c r="X91" s="403"/>
      <c r="Y91" s="403"/>
      <c r="Z91" s="403"/>
      <c r="AA91" s="404"/>
      <c r="AB91" s="404"/>
      <c r="AC91" s="404"/>
      <c r="AD91" s="404"/>
      <c r="AE91" s="404"/>
      <c r="AF91" s="404"/>
      <c r="AG91" s="404"/>
      <c r="AH91" s="404"/>
      <c r="AI91" s="404"/>
      <c r="AJ91" s="404"/>
      <c r="AK91" s="404"/>
      <c r="AL91" s="404"/>
      <c r="AM91" s="404"/>
      <c r="AN91" s="404"/>
      <c r="AO91" s="404"/>
      <c r="AP91" s="404"/>
      <c r="AQ91" s="404"/>
      <c r="AR91" s="404"/>
      <c r="AS91" s="404"/>
      <c r="AT91" s="404"/>
      <c r="AU91" s="404"/>
      <c r="AV91" s="404"/>
      <c r="AW91" s="404"/>
    </row>
    <row r="92" spans="1:49" ht="22.7" customHeight="1" x14ac:dyDescent="0.25">
      <c r="A92" s="403"/>
      <c r="B92" s="403"/>
      <c r="C92" s="403"/>
      <c r="D92" s="403"/>
      <c r="E92" s="403"/>
      <c r="F92" s="403"/>
      <c r="G92" s="403"/>
      <c r="H92" s="403"/>
      <c r="I92" s="403"/>
      <c r="J92" s="403"/>
      <c r="K92" s="403"/>
      <c r="L92" s="403"/>
      <c r="M92" s="403"/>
      <c r="N92" s="403"/>
      <c r="O92" s="403"/>
      <c r="P92" s="403"/>
      <c r="Q92" s="403"/>
      <c r="R92" s="403"/>
      <c r="S92" s="403"/>
      <c r="T92" s="403"/>
      <c r="U92" s="403"/>
      <c r="V92" s="403"/>
      <c r="W92" s="403"/>
      <c r="X92" s="403"/>
      <c r="Y92" s="403"/>
      <c r="Z92" s="403"/>
      <c r="AA92" s="404"/>
      <c r="AB92" s="404"/>
      <c r="AC92" s="404"/>
      <c r="AD92" s="404"/>
      <c r="AE92" s="404"/>
      <c r="AF92" s="404"/>
      <c r="AG92" s="404"/>
      <c r="AH92" s="404"/>
      <c r="AI92" s="404"/>
      <c r="AJ92" s="404"/>
      <c r="AK92" s="404"/>
      <c r="AL92" s="404"/>
      <c r="AM92" s="404"/>
      <c r="AN92" s="404"/>
      <c r="AO92" s="404"/>
      <c r="AP92" s="404"/>
      <c r="AQ92" s="404"/>
      <c r="AR92" s="404"/>
      <c r="AS92" s="404"/>
      <c r="AT92" s="404"/>
      <c r="AU92" s="404"/>
      <c r="AV92" s="404"/>
      <c r="AW92" s="404"/>
    </row>
    <row r="93" spans="1:49" ht="22.7" customHeight="1" x14ac:dyDescent="0.25">
      <c r="A93" s="403"/>
      <c r="B93" s="403"/>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3"/>
      <c r="AA93" s="404"/>
      <c r="AB93" s="404"/>
      <c r="AC93" s="404"/>
      <c r="AD93" s="404"/>
      <c r="AE93" s="404"/>
      <c r="AF93" s="404"/>
      <c r="AG93" s="404"/>
      <c r="AH93" s="404"/>
      <c r="AI93" s="404"/>
      <c r="AJ93" s="404"/>
      <c r="AK93" s="404"/>
      <c r="AL93" s="404"/>
      <c r="AM93" s="404"/>
      <c r="AN93" s="404"/>
      <c r="AO93" s="404"/>
      <c r="AP93" s="404"/>
      <c r="AQ93" s="404"/>
      <c r="AR93" s="404"/>
      <c r="AS93" s="404"/>
      <c r="AT93" s="404"/>
      <c r="AU93" s="404"/>
      <c r="AV93" s="404"/>
      <c r="AW93" s="404"/>
    </row>
    <row r="94" spans="1:49" ht="22.7" customHeight="1" x14ac:dyDescent="0.25">
      <c r="A94" s="403"/>
      <c r="B94" s="403"/>
      <c r="C94" s="403"/>
      <c r="D94" s="403"/>
      <c r="E94" s="403"/>
      <c r="F94" s="403"/>
      <c r="G94" s="403"/>
      <c r="H94" s="403"/>
      <c r="I94" s="403"/>
      <c r="J94" s="403"/>
      <c r="K94" s="403"/>
      <c r="L94" s="403"/>
      <c r="M94" s="403"/>
      <c r="N94" s="403"/>
      <c r="O94" s="403"/>
      <c r="P94" s="403"/>
      <c r="Q94" s="403"/>
      <c r="R94" s="403"/>
      <c r="S94" s="403"/>
      <c r="T94" s="403"/>
      <c r="U94" s="403"/>
      <c r="V94" s="403"/>
      <c r="W94" s="403"/>
      <c r="X94" s="403"/>
      <c r="Y94" s="403"/>
      <c r="Z94" s="403"/>
      <c r="AA94" s="404"/>
      <c r="AB94" s="404"/>
      <c r="AC94" s="404"/>
      <c r="AD94" s="404"/>
      <c r="AE94" s="404"/>
      <c r="AF94" s="404"/>
      <c r="AG94" s="404"/>
      <c r="AH94" s="404"/>
      <c r="AI94" s="404"/>
      <c r="AJ94" s="404"/>
      <c r="AK94" s="404"/>
      <c r="AL94" s="404"/>
      <c r="AM94" s="404"/>
      <c r="AN94" s="404"/>
      <c r="AO94" s="404"/>
      <c r="AP94" s="404"/>
      <c r="AQ94" s="404"/>
      <c r="AR94" s="404"/>
      <c r="AS94" s="404"/>
      <c r="AT94" s="404"/>
      <c r="AU94" s="404"/>
      <c r="AV94" s="404"/>
      <c r="AW94" s="404"/>
    </row>
    <row r="95" spans="1:49" ht="22.7" customHeight="1" x14ac:dyDescent="0.25">
      <c r="A95" s="403"/>
      <c r="B95" s="403"/>
      <c r="C95" s="403"/>
      <c r="D95" s="403"/>
      <c r="E95" s="403"/>
      <c r="F95" s="403"/>
      <c r="G95" s="403"/>
      <c r="H95" s="403"/>
      <c r="I95" s="403"/>
      <c r="J95" s="403"/>
      <c r="K95" s="403"/>
      <c r="L95" s="403"/>
      <c r="M95" s="403"/>
      <c r="N95" s="403"/>
      <c r="O95" s="403"/>
      <c r="P95" s="403"/>
      <c r="Q95" s="403"/>
      <c r="R95" s="403"/>
      <c r="S95" s="403"/>
      <c r="T95" s="403"/>
      <c r="U95" s="403"/>
      <c r="V95" s="403"/>
      <c r="W95" s="403"/>
      <c r="X95" s="403"/>
      <c r="Y95" s="403"/>
      <c r="Z95" s="403"/>
      <c r="AA95" s="404"/>
      <c r="AB95" s="404"/>
      <c r="AC95" s="404"/>
      <c r="AD95" s="404"/>
      <c r="AE95" s="404"/>
      <c r="AF95" s="404"/>
      <c r="AG95" s="404"/>
      <c r="AH95" s="404"/>
      <c r="AI95" s="404"/>
      <c r="AJ95" s="404"/>
      <c r="AK95" s="404"/>
      <c r="AL95" s="404"/>
      <c r="AM95" s="404"/>
      <c r="AN95" s="404"/>
      <c r="AO95" s="404"/>
      <c r="AP95" s="404"/>
      <c r="AQ95" s="404"/>
      <c r="AR95" s="404"/>
      <c r="AS95" s="404"/>
      <c r="AT95" s="404"/>
      <c r="AU95" s="404"/>
      <c r="AV95" s="404"/>
      <c r="AW95" s="404"/>
    </row>
    <row r="96" spans="1:49" ht="22.7" customHeight="1" x14ac:dyDescent="0.25">
      <c r="A96" s="403"/>
      <c r="B96" s="403"/>
      <c r="C96" s="403"/>
      <c r="D96" s="403"/>
      <c r="E96" s="403"/>
      <c r="F96" s="403"/>
      <c r="G96" s="403"/>
      <c r="H96" s="403"/>
      <c r="I96" s="403"/>
      <c r="J96" s="403"/>
      <c r="K96" s="403"/>
      <c r="L96" s="403"/>
      <c r="M96" s="403"/>
      <c r="N96" s="403"/>
      <c r="O96" s="403"/>
      <c r="P96" s="403"/>
      <c r="Q96" s="403"/>
      <c r="R96" s="403"/>
      <c r="S96" s="403"/>
      <c r="T96" s="403"/>
      <c r="U96" s="403"/>
      <c r="V96" s="403"/>
      <c r="W96" s="403"/>
      <c r="X96" s="403"/>
      <c r="Y96" s="403"/>
      <c r="Z96" s="403"/>
      <c r="AA96" s="404"/>
      <c r="AB96" s="404"/>
      <c r="AC96" s="404"/>
      <c r="AD96" s="404"/>
      <c r="AE96" s="404"/>
      <c r="AF96" s="404"/>
      <c r="AG96" s="404"/>
      <c r="AH96" s="404"/>
      <c r="AI96" s="404"/>
      <c r="AJ96" s="404"/>
      <c r="AK96" s="404"/>
      <c r="AL96" s="404"/>
      <c r="AM96" s="404"/>
      <c r="AN96" s="404"/>
      <c r="AO96" s="404"/>
      <c r="AP96" s="404"/>
      <c r="AQ96" s="404"/>
      <c r="AR96" s="404"/>
      <c r="AS96" s="404"/>
      <c r="AT96" s="404"/>
      <c r="AU96" s="404"/>
      <c r="AV96" s="404"/>
      <c r="AW96" s="404"/>
    </row>
    <row r="97" spans="1:49" ht="22.7" customHeight="1" x14ac:dyDescent="0.25">
      <c r="A97" s="403"/>
      <c r="B97" s="403"/>
      <c r="C97" s="403"/>
      <c r="D97" s="403"/>
      <c r="E97" s="403"/>
      <c r="F97" s="403"/>
      <c r="G97" s="403"/>
      <c r="H97" s="403"/>
      <c r="I97" s="403"/>
      <c r="J97" s="403"/>
      <c r="K97" s="403"/>
      <c r="L97" s="403"/>
      <c r="M97" s="403"/>
      <c r="N97" s="403"/>
      <c r="O97" s="403"/>
      <c r="P97" s="403"/>
      <c r="Q97" s="403"/>
      <c r="R97" s="403"/>
      <c r="S97" s="403"/>
      <c r="T97" s="403"/>
      <c r="U97" s="403"/>
      <c r="V97" s="403"/>
      <c r="W97" s="403"/>
      <c r="X97" s="403"/>
      <c r="Y97" s="403"/>
      <c r="Z97" s="403"/>
      <c r="AA97" s="404"/>
      <c r="AB97" s="404"/>
      <c r="AC97" s="404"/>
      <c r="AD97" s="404"/>
      <c r="AE97" s="404"/>
      <c r="AF97" s="404"/>
      <c r="AG97" s="404"/>
      <c r="AH97" s="404"/>
      <c r="AI97" s="404"/>
      <c r="AJ97" s="404"/>
      <c r="AK97" s="404"/>
      <c r="AL97" s="404"/>
      <c r="AM97" s="404"/>
      <c r="AN97" s="404"/>
      <c r="AO97" s="404"/>
      <c r="AP97" s="404"/>
      <c r="AQ97" s="404"/>
      <c r="AR97" s="404"/>
      <c r="AS97" s="404"/>
      <c r="AT97" s="404"/>
      <c r="AU97" s="404"/>
      <c r="AV97" s="404"/>
      <c r="AW97" s="404"/>
    </row>
    <row r="98" spans="1:49" ht="22.7" customHeight="1" x14ac:dyDescent="0.25">
      <c r="A98" s="403"/>
      <c r="B98" s="403"/>
      <c r="C98" s="403"/>
      <c r="D98" s="403"/>
      <c r="E98" s="403"/>
      <c r="F98" s="403"/>
      <c r="G98" s="403"/>
      <c r="H98" s="403"/>
      <c r="I98" s="403"/>
      <c r="J98" s="403"/>
      <c r="K98" s="403"/>
      <c r="L98" s="403"/>
      <c r="M98" s="403"/>
      <c r="N98" s="403"/>
      <c r="O98" s="403"/>
      <c r="P98" s="403"/>
      <c r="Q98" s="403"/>
      <c r="R98" s="403"/>
      <c r="S98" s="403"/>
      <c r="T98" s="403"/>
      <c r="U98" s="403"/>
      <c r="V98" s="403"/>
      <c r="W98" s="403"/>
      <c r="X98" s="403"/>
      <c r="Y98" s="403"/>
      <c r="Z98" s="403"/>
      <c r="AA98" s="404"/>
      <c r="AB98" s="404"/>
      <c r="AC98" s="404"/>
      <c r="AD98" s="404"/>
      <c r="AE98" s="404"/>
      <c r="AF98" s="404"/>
      <c r="AG98" s="404"/>
      <c r="AH98" s="404"/>
      <c r="AI98" s="404"/>
      <c r="AJ98" s="404"/>
      <c r="AK98" s="404"/>
      <c r="AL98" s="404"/>
      <c r="AM98" s="404"/>
      <c r="AN98" s="404"/>
      <c r="AO98" s="404"/>
      <c r="AP98" s="404"/>
      <c r="AQ98" s="404"/>
      <c r="AR98" s="404"/>
      <c r="AS98" s="404"/>
      <c r="AT98" s="404"/>
      <c r="AU98" s="404"/>
      <c r="AV98" s="404"/>
      <c r="AW98" s="404"/>
    </row>
    <row r="99" spans="1:49" ht="22.7" customHeight="1" x14ac:dyDescent="0.25">
      <c r="A99" s="403"/>
      <c r="B99" s="403"/>
      <c r="C99" s="403"/>
      <c r="D99" s="403"/>
      <c r="E99" s="403"/>
      <c r="F99" s="403"/>
      <c r="G99" s="403"/>
      <c r="H99" s="403"/>
      <c r="I99" s="403"/>
      <c r="J99" s="403"/>
      <c r="K99" s="403"/>
      <c r="L99" s="403"/>
      <c r="M99" s="403"/>
      <c r="N99" s="403"/>
      <c r="O99" s="403"/>
      <c r="P99" s="403"/>
      <c r="Q99" s="403"/>
      <c r="R99" s="403"/>
      <c r="S99" s="403"/>
      <c r="T99" s="403"/>
      <c r="U99" s="403"/>
      <c r="V99" s="403"/>
      <c r="W99" s="403"/>
      <c r="X99" s="403"/>
      <c r="Y99" s="403"/>
      <c r="Z99" s="403"/>
      <c r="AA99" s="404"/>
      <c r="AB99" s="404"/>
      <c r="AC99" s="404"/>
      <c r="AD99" s="404"/>
      <c r="AE99" s="404"/>
      <c r="AF99" s="404"/>
      <c r="AG99" s="404"/>
      <c r="AH99" s="404"/>
      <c r="AI99" s="404"/>
      <c r="AJ99" s="404"/>
      <c r="AK99" s="404"/>
      <c r="AL99" s="404"/>
      <c r="AM99" s="404"/>
      <c r="AN99" s="404"/>
      <c r="AO99" s="404"/>
      <c r="AP99" s="404"/>
      <c r="AQ99" s="404"/>
      <c r="AR99" s="404"/>
      <c r="AS99" s="404"/>
      <c r="AT99" s="404"/>
      <c r="AU99" s="404"/>
      <c r="AV99" s="404"/>
      <c r="AW99" s="404"/>
    </row>
    <row r="100" spans="1:49" ht="22.7" customHeight="1" x14ac:dyDescent="0.25">
      <c r="A100" s="403"/>
      <c r="B100" s="403"/>
      <c r="C100" s="403"/>
      <c r="D100" s="403"/>
      <c r="E100" s="403"/>
      <c r="F100" s="403"/>
      <c r="G100" s="403"/>
      <c r="H100" s="403"/>
      <c r="I100" s="403"/>
      <c r="J100" s="403"/>
      <c r="K100" s="403"/>
      <c r="L100" s="403"/>
      <c r="M100" s="403"/>
      <c r="N100" s="403"/>
      <c r="O100" s="403"/>
      <c r="P100" s="403"/>
      <c r="Q100" s="403"/>
      <c r="R100" s="403"/>
      <c r="S100" s="403"/>
      <c r="T100" s="403"/>
      <c r="U100" s="403"/>
      <c r="V100" s="403"/>
      <c r="W100" s="403"/>
      <c r="X100" s="403"/>
      <c r="Y100" s="403"/>
      <c r="Z100" s="403"/>
      <c r="AA100" s="404"/>
      <c r="AB100" s="404"/>
      <c r="AC100" s="404"/>
      <c r="AD100" s="404"/>
      <c r="AE100" s="404"/>
      <c r="AF100" s="404"/>
      <c r="AG100" s="404"/>
      <c r="AH100" s="404"/>
      <c r="AI100" s="404"/>
      <c r="AJ100" s="404"/>
      <c r="AK100" s="404"/>
      <c r="AL100" s="404"/>
      <c r="AM100" s="404"/>
      <c r="AN100" s="404"/>
      <c r="AO100" s="404"/>
      <c r="AP100" s="404"/>
      <c r="AQ100" s="404"/>
      <c r="AR100" s="404"/>
      <c r="AS100" s="404"/>
      <c r="AT100" s="404"/>
      <c r="AU100" s="404"/>
      <c r="AV100" s="404"/>
      <c r="AW100" s="404"/>
    </row>
    <row r="101" spans="1:49" ht="22.7" customHeight="1" x14ac:dyDescent="0.25">
      <c r="A101" s="403"/>
      <c r="B101" s="403"/>
      <c r="C101" s="403"/>
      <c r="D101" s="403"/>
      <c r="E101" s="403"/>
      <c r="F101" s="403"/>
      <c r="G101" s="403"/>
      <c r="H101" s="403"/>
      <c r="I101" s="403"/>
      <c r="J101" s="403"/>
      <c r="K101" s="403"/>
      <c r="L101" s="403"/>
      <c r="M101" s="403"/>
      <c r="N101" s="403"/>
      <c r="O101" s="403"/>
      <c r="P101" s="403"/>
      <c r="Q101" s="403"/>
      <c r="R101" s="403"/>
      <c r="S101" s="403"/>
      <c r="T101" s="403"/>
      <c r="U101" s="403"/>
      <c r="V101" s="403"/>
      <c r="W101" s="403"/>
      <c r="X101" s="403"/>
      <c r="Y101" s="403"/>
      <c r="Z101" s="403"/>
      <c r="AA101" s="404"/>
      <c r="AB101" s="404"/>
      <c r="AC101" s="404"/>
      <c r="AD101" s="404"/>
      <c r="AE101" s="404"/>
      <c r="AF101" s="404"/>
      <c r="AG101" s="404"/>
      <c r="AH101" s="404"/>
      <c r="AI101" s="404"/>
      <c r="AJ101" s="404"/>
      <c r="AK101" s="404"/>
      <c r="AL101" s="404"/>
      <c r="AM101" s="404"/>
      <c r="AN101" s="404"/>
      <c r="AO101" s="404"/>
      <c r="AP101" s="404"/>
      <c r="AQ101" s="404"/>
      <c r="AR101" s="404"/>
      <c r="AS101" s="404"/>
      <c r="AT101" s="404"/>
      <c r="AU101" s="404"/>
      <c r="AV101" s="404"/>
      <c r="AW101" s="404"/>
    </row>
    <row r="102" spans="1:49" ht="22.7" customHeight="1" x14ac:dyDescent="0.25">
      <c r="A102" s="403"/>
      <c r="B102" s="403"/>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403"/>
      <c r="AA102" s="404"/>
      <c r="AB102" s="404"/>
      <c r="AC102" s="404"/>
      <c r="AD102" s="404"/>
      <c r="AE102" s="404"/>
      <c r="AF102" s="404"/>
      <c r="AG102" s="404"/>
      <c r="AH102" s="404"/>
      <c r="AI102" s="404"/>
      <c r="AJ102" s="404"/>
      <c r="AK102" s="404"/>
      <c r="AL102" s="404"/>
      <c r="AM102" s="404"/>
      <c r="AN102" s="404"/>
      <c r="AO102" s="404"/>
      <c r="AP102" s="404"/>
      <c r="AQ102" s="404"/>
      <c r="AR102" s="404"/>
      <c r="AS102" s="404"/>
      <c r="AT102" s="404"/>
      <c r="AU102" s="404"/>
      <c r="AV102" s="404"/>
      <c r="AW102" s="404"/>
    </row>
    <row r="103" spans="1:49" ht="22.7" customHeight="1" x14ac:dyDescent="0.25">
      <c r="A103" s="403"/>
      <c r="B103" s="403"/>
      <c r="C103" s="403"/>
      <c r="D103" s="403"/>
      <c r="E103" s="403"/>
      <c r="F103" s="403"/>
      <c r="G103" s="403"/>
      <c r="H103" s="403"/>
      <c r="I103" s="403"/>
      <c r="J103" s="403"/>
      <c r="K103" s="403"/>
      <c r="L103" s="403"/>
      <c r="M103" s="403"/>
      <c r="N103" s="403"/>
      <c r="O103" s="403"/>
      <c r="P103" s="403"/>
      <c r="Q103" s="403"/>
      <c r="R103" s="403"/>
      <c r="S103" s="403"/>
      <c r="T103" s="403"/>
      <c r="U103" s="403"/>
      <c r="V103" s="403"/>
      <c r="W103" s="403"/>
      <c r="X103" s="403"/>
      <c r="Y103" s="403"/>
      <c r="Z103" s="403"/>
      <c r="AA103" s="404"/>
      <c r="AB103" s="404"/>
      <c r="AC103" s="404"/>
      <c r="AD103" s="404"/>
      <c r="AE103" s="404"/>
      <c r="AF103" s="404"/>
      <c r="AG103" s="404"/>
      <c r="AH103" s="404"/>
      <c r="AI103" s="404"/>
      <c r="AJ103" s="404"/>
      <c r="AK103" s="404"/>
      <c r="AL103" s="404"/>
      <c r="AM103" s="404"/>
      <c r="AN103" s="404"/>
      <c r="AO103" s="404"/>
      <c r="AP103" s="404"/>
      <c r="AQ103" s="404"/>
      <c r="AR103" s="404"/>
      <c r="AS103" s="404"/>
      <c r="AT103" s="404"/>
      <c r="AU103" s="404"/>
      <c r="AV103" s="404"/>
      <c r="AW103" s="404"/>
    </row>
    <row r="104" spans="1:49" ht="22.7" customHeight="1" x14ac:dyDescent="0.25">
      <c r="A104" s="403"/>
      <c r="B104" s="403"/>
      <c r="C104" s="403"/>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3"/>
      <c r="AA104" s="404"/>
      <c r="AB104" s="404"/>
      <c r="AC104" s="404"/>
      <c r="AD104" s="404"/>
      <c r="AE104" s="404"/>
      <c r="AF104" s="404"/>
      <c r="AG104" s="404"/>
      <c r="AH104" s="404"/>
      <c r="AI104" s="404"/>
      <c r="AJ104" s="404"/>
      <c r="AK104" s="404"/>
      <c r="AL104" s="404"/>
      <c r="AM104" s="404"/>
      <c r="AN104" s="404"/>
      <c r="AO104" s="404"/>
      <c r="AP104" s="404"/>
      <c r="AQ104" s="404"/>
      <c r="AR104" s="404"/>
      <c r="AS104" s="404"/>
      <c r="AT104" s="404"/>
      <c r="AU104" s="404"/>
      <c r="AV104" s="404"/>
      <c r="AW104" s="404"/>
    </row>
    <row r="105" spans="1:49" ht="22.7" customHeight="1" x14ac:dyDescent="0.25">
      <c r="A105" s="403"/>
      <c r="B105" s="403"/>
      <c r="C105" s="403"/>
      <c r="D105" s="403"/>
      <c r="E105" s="403"/>
      <c r="F105" s="403"/>
      <c r="G105" s="403"/>
      <c r="H105" s="403"/>
      <c r="I105" s="403"/>
      <c r="J105" s="403"/>
      <c r="K105" s="403"/>
      <c r="L105" s="403"/>
      <c r="M105" s="403"/>
      <c r="N105" s="403"/>
      <c r="O105" s="403"/>
      <c r="P105" s="403"/>
      <c r="Q105" s="403"/>
      <c r="R105" s="403"/>
      <c r="S105" s="403"/>
      <c r="T105" s="403"/>
      <c r="U105" s="403"/>
      <c r="V105" s="403"/>
      <c r="W105" s="403"/>
      <c r="X105" s="403"/>
      <c r="Y105" s="403"/>
      <c r="Z105" s="403"/>
      <c r="AA105" s="404"/>
      <c r="AB105" s="404"/>
      <c r="AC105" s="404"/>
      <c r="AD105" s="404"/>
      <c r="AE105" s="404"/>
      <c r="AF105" s="404"/>
      <c r="AG105" s="404"/>
      <c r="AH105" s="404"/>
      <c r="AI105" s="404"/>
      <c r="AJ105" s="404"/>
      <c r="AK105" s="404"/>
      <c r="AL105" s="404"/>
      <c r="AM105" s="404"/>
      <c r="AN105" s="404"/>
      <c r="AO105" s="404"/>
      <c r="AP105" s="404"/>
      <c r="AQ105" s="404"/>
      <c r="AR105" s="404"/>
      <c r="AS105" s="404"/>
      <c r="AT105" s="404"/>
      <c r="AU105" s="404"/>
      <c r="AV105" s="404"/>
      <c r="AW105" s="404"/>
    </row>
    <row r="106" spans="1:49" ht="22.7" customHeight="1" x14ac:dyDescent="0.25">
      <c r="A106" s="403"/>
      <c r="B106" s="403"/>
      <c r="C106" s="403"/>
      <c r="D106" s="403"/>
      <c r="E106" s="403"/>
      <c r="F106" s="403"/>
      <c r="G106" s="403"/>
      <c r="H106" s="403"/>
      <c r="I106" s="403"/>
      <c r="J106" s="403"/>
      <c r="K106" s="403"/>
      <c r="L106" s="403"/>
      <c r="M106" s="403"/>
      <c r="N106" s="403"/>
      <c r="O106" s="403"/>
      <c r="P106" s="403"/>
      <c r="Q106" s="403"/>
      <c r="R106" s="403"/>
      <c r="S106" s="403"/>
      <c r="T106" s="403"/>
      <c r="U106" s="403"/>
      <c r="V106" s="403"/>
      <c r="W106" s="403"/>
      <c r="X106" s="403"/>
      <c r="Y106" s="403"/>
      <c r="Z106" s="403"/>
      <c r="AA106" s="404"/>
      <c r="AB106" s="404"/>
      <c r="AC106" s="404"/>
      <c r="AD106" s="404"/>
      <c r="AE106" s="404"/>
      <c r="AF106" s="404"/>
      <c r="AG106" s="404"/>
      <c r="AH106" s="404"/>
      <c r="AI106" s="404"/>
      <c r="AJ106" s="404"/>
      <c r="AK106" s="404"/>
      <c r="AL106" s="404"/>
      <c r="AM106" s="404"/>
      <c r="AN106" s="404"/>
      <c r="AO106" s="404"/>
      <c r="AP106" s="404"/>
      <c r="AQ106" s="404"/>
      <c r="AR106" s="404"/>
      <c r="AS106" s="404"/>
      <c r="AT106" s="404"/>
      <c r="AU106" s="404"/>
      <c r="AV106" s="404"/>
      <c r="AW106" s="404"/>
    </row>
    <row r="107" spans="1:49" ht="22.7" customHeight="1" x14ac:dyDescent="0.25">
      <c r="A107" s="403"/>
      <c r="B107" s="403"/>
      <c r="C107" s="403"/>
      <c r="D107" s="403"/>
      <c r="E107" s="403"/>
      <c r="F107" s="403"/>
      <c r="G107" s="403"/>
      <c r="H107" s="403"/>
      <c r="I107" s="403"/>
      <c r="J107" s="403"/>
      <c r="K107" s="403"/>
      <c r="L107" s="403"/>
      <c r="M107" s="403"/>
      <c r="N107" s="403"/>
      <c r="O107" s="403"/>
      <c r="P107" s="403"/>
      <c r="Q107" s="403"/>
      <c r="R107" s="403"/>
      <c r="S107" s="403"/>
      <c r="T107" s="403"/>
      <c r="U107" s="403"/>
      <c r="V107" s="403"/>
      <c r="W107" s="403"/>
      <c r="X107" s="403"/>
      <c r="Y107" s="403"/>
      <c r="Z107" s="403"/>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404"/>
      <c r="AV107" s="404"/>
      <c r="AW107" s="404"/>
    </row>
    <row r="108" spans="1:49" ht="22.7" customHeight="1" x14ac:dyDescent="0.25">
      <c r="A108" s="403"/>
      <c r="B108" s="403"/>
      <c r="C108" s="403"/>
      <c r="D108" s="403"/>
      <c r="E108" s="403"/>
      <c r="F108" s="403"/>
      <c r="G108" s="403"/>
      <c r="H108" s="403"/>
      <c r="I108" s="403"/>
      <c r="J108" s="403"/>
      <c r="K108" s="403"/>
      <c r="L108" s="403"/>
      <c r="M108" s="403"/>
      <c r="N108" s="403"/>
      <c r="O108" s="403"/>
      <c r="P108" s="403"/>
      <c r="Q108" s="403"/>
      <c r="R108" s="403"/>
      <c r="S108" s="403"/>
      <c r="T108" s="403"/>
      <c r="U108" s="403"/>
      <c r="V108" s="403"/>
      <c r="W108" s="403"/>
      <c r="X108" s="403"/>
      <c r="Y108" s="403"/>
      <c r="Z108" s="403"/>
      <c r="AA108" s="404"/>
      <c r="AB108" s="404"/>
      <c r="AC108" s="404"/>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row>
    <row r="109" spans="1:49" ht="22.7" customHeight="1" x14ac:dyDescent="0.25">
      <c r="A109" s="403"/>
      <c r="B109" s="403"/>
      <c r="C109" s="403"/>
      <c r="D109" s="403"/>
      <c r="E109" s="403"/>
      <c r="F109" s="403"/>
      <c r="G109" s="403"/>
      <c r="H109" s="403"/>
      <c r="I109" s="403"/>
      <c r="J109" s="403"/>
      <c r="K109" s="403"/>
      <c r="L109" s="403"/>
      <c r="M109" s="403"/>
      <c r="N109" s="403"/>
      <c r="O109" s="403"/>
      <c r="P109" s="403"/>
      <c r="Q109" s="403"/>
      <c r="R109" s="403"/>
      <c r="S109" s="403"/>
      <c r="T109" s="403"/>
      <c r="U109" s="403"/>
      <c r="V109" s="403"/>
      <c r="W109" s="403"/>
      <c r="X109" s="403"/>
      <c r="Y109" s="403"/>
      <c r="Z109" s="403"/>
      <c r="AA109" s="404"/>
      <c r="AB109" s="404"/>
      <c r="AC109" s="404"/>
      <c r="AD109" s="404"/>
      <c r="AE109" s="404"/>
      <c r="AF109" s="404"/>
      <c r="AG109" s="404"/>
      <c r="AH109" s="404"/>
      <c r="AI109" s="404"/>
      <c r="AJ109" s="404"/>
      <c r="AK109" s="404"/>
      <c r="AL109" s="404"/>
      <c r="AM109" s="404"/>
      <c r="AN109" s="404"/>
      <c r="AO109" s="404"/>
      <c r="AP109" s="404"/>
      <c r="AQ109" s="404"/>
      <c r="AR109" s="404"/>
      <c r="AS109" s="404"/>
      <c r="AT109" s="404"/>
      <c r="AU109" s="404"/>
      <c r="AV109" s="404"/>
      <c r="AW109" s="404"/>
    </row>
    <row r="110" spans="1:49" ht="22.7" customHeight="1" x14ac:dyDescent="0.25">
      <c r="A110" s="403"/>
      <c r="B110" s="403"/>
      <c r="C110" s="403"/>
      <c r="D110" s="403"/>
      <c r="E110" s="403"/>
      <c r="F110" s="403"/>
      <c r="G110" s="403"/>
      <c r="H110" s="403"/>
      <c r="I110" s="403"/>
      <c r="J110" s="403"/>
      <c r="K110" s="403"/>
      <c r="L110" s="403"/>
      <c r="M110" s="403"/>
      <c r="N110" s="403"/>
      <c r="O110" s="403"/>
      <c r="P110" s="403"/>
      <c r="Q110" s="403"/>
      <c r="R110" s="403"/>
      <c r="S110" s="403"/>
      <c r="T110" s="403"/>
      <c r="U110" s="403"/>
      <c r="V110" s="403"/>
      <c r="W110" s="403"/>
      <c r="X110" s="403"/>
      <c r="Y110" s="403"/>
      <c r="Z110" s="403"/>
      <c r="AA110" s="404"/>
      <c r="AB110" s="404"/>
      <c r="AC110" s="404"/>
      <c r="AD110" s="404"/>
      <c r="AE110" s="404"/>
      <c r="AF110" s="404"/>
      <c r="AG110" s="404"/>
      <c r="AH110" s="404"/>
      <c r="AI110" s="404"/>
      <c r="AJ110" s="404"/>
      <c r="AK110" s="404"/>
      <c r="AL110" s="404"/>
      <c r="AM110" s="404"/>
      <c r="AN110" s="404"/>
      <c r="AO110" s="404"/>
      <c r="AP110" s="404"/>
      <c r="AQ110" s="404"/>
      <c r="AR110" s="404"/>
      <c r="AS110" s="404"/>
      <c r="AT110" s="404"/>
      <c r="AU110" s="404"/>
      <c r="AV110" s="404"/>
      <c r="AW110" s="404"/>
    </row>
    <row r="111" spans="1:49" ht="22.7" customHeight="1" x14ac:dyDescent="0.25">
      <c r="A111" s="403"/>
      <c r="B111" s="403"/>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Y111" s="403"/>
      <c r="Z111" s="403"/>
      <c r="AA111" s="404"/>
      <c r="AB111" s="404"/>
      <c r="AC111" s="404"/>
      <c r="AD111" s="404"/>
      <c r="AE111" s="404"/>
      <c r="AF111" s="404"/>
      <c r="AG111" s="404"/>
      <c r="AH111" s="404"/>
      <c r="AI111" s="404"/>
      <c r="AJ111" s="404"/>
      <c r="AK111" s="404"/>
      <c r="AL111" s="404"/>
      <c r="AM111" s="404"/>
      <c r="AN111" s="404"/>
      <c r="AO111" s="404"/>
      <c r="AP111" s="404"/>
      <c r="AQ111" s="404"/>
      <c r="AR111" s="404"/>
      <c r="AS111" s="404"/>
      <c r="AT111" s="404"/>
      <c r="AU111" s="404"/>
      <c r="AV111" s="404"/>
      <c r="AW111" s="404"/>
    </row>
    <row r="112" spans="1:49" ht="22.7" customHeight="1" x14ac:dyDescent="0.25">
      <c r="A112" s="403"/>
      <c r="B112" s="403"/>
      <c r="C112" s="403"/>
      <c r="D112" s="403"/>
      <c r="E112" s="403"/>
      <c r="F112" s="403"/>
      <c r="G112" s="403"/>
      <c r="H112" s="403"/>
      <c r="I112" s="403"/>
      <c r="J112" s="403"/>
      <c r="K112" s="403"/>
      <c r="L112" s="403"/>
      <c r="M112" s="403"/>
      <c r="N112" s="403"/>
      <c r="O112" s="403"/>
      <c r="P112" s="403"/>
      <c r="Q112" s="403"/>
      <c r="R112" s="403"/>
      <c r="S112" s="403"/>
      <c r="T112" s="403"/>
      <c r="U112" s="403"/>
      <c r="V112" s="403"/>
      <c r="W112" s="403"/>
      <c r="X112" s="403"/>
      <c r="Y112" s="403"/>
      <c r="Z112" s="403"/>
      <c r="AA112" s="404"/>
      <c r="AB112" s="404"/>
      <c r="AC112" s="404"/>
      <c r="AD112" s="404"/>
      <c r="AE112" s="404"/>
      <c r="AF112" s="404"/>
      <c r="AG112" s="404"/>
      <c r="AH112" s="404"/>
      <c r="AI112" s="404"/>
      <c r="AJ112" s="404"/>
      <c r="AK112" s="404"/>
      <c r="AL112" s="404"/>
      <c r="AM112" s="404"/>
      <c r="AN112" s="404"/>
      <c r="AO112" s="404"/>
      <c r="AP112" s="404"/>
      <c r="AQ112" s="404"/>
      <c r="AR112" s="404"/>
      <c r="AS112" s="404"/>
      <c r="AT112" s="404"/>
      <c r="AU112" s="404"/>
      <c r="AV112" s="404"/>
      <c r="AW112" s="404"/>
    </row>
    <row r="113" spans="1:49" ht="22.7" customHeight="1" x14ac:dyDescent="0.25">
      <c r="A113" s="403"/>
      <c r="B113" s="403"/>
      <c r="C113" s="403"/>
      <c r="D113" s="403"/>
      <c r="E113" s="403"/>
      <c r="F113" s="403"/>
      <c r="G113" s="403"/>
      <c r="H113" s="403"/>
      <c r="I113" s="403"/>
      <c r="J113" s="403"/>
      <c r="K113" s="403"/>
      <c r="L113" s="403"/>
      <c r="M113" s="403"/>
      <c r="N113" s="403"/>
      <c r="O113" s="403"/>
      <c r="P113" s="403"/>
      <c r="Q113" s="403"/>
      <c r="R113" s="403"/>
      <c r="S113" s="403"/>
      <c r="T113" s="403"/>
      <c r="U113" s="403"/>
      <c r="V113" s="403"/>
      <c r="W113" s="403"/>
      <c r="X113" s="403"/>
      <c r="Y113" s="403"/>
      <c r="Z113" s="403"/>
      <c r="AA113" s="404"/>
      <c r="AB113" s="404"/>
      <c r="AC113" s="404"/>
      <c r="AD113" s="404"/>
      <c r="AE113" s="404"/>
      <c r="AF113" s="404"/>
      <c r="AG113" s="404"/>
      <c r="AH113" s="404"/>
      <c r="AI113" s="404"/>
      <c r="AJ113" s="404"/>
      <c r="AK113" s="404"/>
      <c r="AL113" s="404"/>
      <c r="AM113" s="404"/>
      <c r="AN113" s="404"/>
      <c r="AO113" s="404"/>
      <c r="AP113" s="404"/>
      <c r="AQ113" s="404"/>
      <c r="AR113" s="404"/>
      <c r="AS113" s="404"/>
      <c r="AT113" s="404"/>
      <c r="AU113" s="404"/>
      <c r="AV113" s="404"/>
      <c r="AW113" s="404"/>
    </row>
    <row r="114" spans="1:49" ht="22.7" customHeight="1" x14ac:dyDescent="0.25">
      <c r="A114" s="403"/>
      <c r="B114" s="403"/>
      <c r="C114" s="403"/>
      <c r="D114" s="403"/>
      <c r="E114" s="403"/>
      <c r="F114" s="403"/>
      <c r="G114" s="403"/>
      <c r="H114" s="403"/>
      <c r="I114" s="403"/>
      <c r="J114" s="403"/>
      <c r="K114" s="403"/>
      <c r="L114" s="403"/>
      <c r="M114" s="403"/>
      <c r="N114" s="403"/>
      <c r="O114" s="403"/>
      <c r="P114" s="403"/>
      <c r="Q114" s="403"/>
      <c r="R114" s="403"/>
      <c r="S114" s="403"/>
      <c r="T114" s="403"/>
      <c r="U114" s="403"/>
      <c r="V114" s="403"/>
      <c r="W114" s="403"/>
      <c r="X114" s="403"/>
      <c r="Y114" s="403"/>
      <c r="Z114" s="403"/>
      <c r="AA114" s="404"/>
      <c r="AB114" s="404"/>
      <c r="AC114" s="404"/>
      <c r="AD114" s="404"/>
      <c r="AE114" s="404"/>
      <c r="AF114" s="404"/>
      <c r="AG114" s="404"/>
      <c r="AH114" s="404"/>
      <c r="AI114" s="404"/>
      <c r="AJ114" s="404"/>
      <c r="AK114" s="404"/>
      <c r="AL114" s="404"/>
      <c r="AM114" s="404"/>
      <c r="AN114" s="404"/>
      <c r="AO114" s="404"/>
      <c r="AP114" s="404"/>
      <c r="AQ114" s="404"/>
      <c r="AR114" s="404"/>
      <c r="AS114" s="404"/>
      <c r="AT114" s="404"/>
      <c r="AU114" s="404"/>
      <c r="AV114" s="404"/>
      <c r="AW114" s="404"/>
    </row>
    <row r="115" spans="1:49" ht="22.7" customHeight="1" x14ac:dyDescent="0.25">
      <c r="A115" s="403"/>
      <c r="B115" s="403"/>
      <c r="C115" s="403"/>
      <c r="D115" s="403"/>
      <c r="E115" s="403"/>
      <c r="F115" s="403"/>
      <c r="G115" s="403"/>
      <c r="H115" s="403"/>
      <c r="I115" s="403"/>
      <c r="J115" s="403"/>
      <c r="K115" s="403"/>
      <c r="L115" s="403"/>
      <c r="M115" s="403"/>
      <c r="N115" s="403"/>
      <c r="O115" s="403"/>
      <c r="P115" s="403"/>
      <c r="Q115" s="403"/>
      <c r="R115" s="403"/>
      <c r="S115" s="403"/>
      <c r="T115" s="403"/>
      <c r="U115" s="403"/>
      <c r="V115" s="403"/>
      <c r="W115" s="403"/>
      <c r="X115" s="403"/>
      <c r="Y115" s="403"/>
      <c r="Z115" s="403"/>
      <c r="AA115" s="404"/>
      <c r="AB115" s="404"/>
      <c r="AC115" s="404"/>
      <c r="AD115" s="404"/>
      <c r="AE115" s="404"/>
      <c r="AF115" s="404"/>
      <c r="AG115" s="404"/>
      <c r="AH115" s="404"/>
      <c r="AI115" s="404"/>
      <c r="AJ115" s="404"/>
      <c r="AK115" s="404"/>
      <c r="AL115" s="404"/>
      <c r="AM115" s="404"/>
      <c r="AN115" s="404"/>
      <c r="AO115" s="404"/>
      <c r="AP115" s="404"/>
      <c r="AQ115" s="404"/>
      <c r="AR115" s="404"/>
      <c r="AS115" s="404"/>
      <c r="AT115" s="404"/>
      <c r="AU115" s="404"/>
      <c r="AV115" s="404"/>
      <c r="AW115" s="404"/>
    </row>
    <row r="116" spans="1:49" ht="22.7" customHeight="1" x14ac:dyDescent="0.25">
      <c r="A116" s="403"/>
      <c r="B116" s="403"/>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03"/>
      <c r="AA116" s="404"/>
      <c r="AB116" s="404"/>
      <c r="AC116" s="404"/>
      <c r="AD116" s="404"/>
      <c r="AE116" s="404"/>
      <c r="AF116" s="404"/>
      <c r="AG116" s="404"/>
      <c r="AH116" s="404"/>
      <c r="AI116" s="404"/>
      <c r="AJ116" s="404"/>
      <c r="AK116" s="404"/>
      <c r="AL116" s="404"/>
      <c r="AM116" s="404"/>
      <c r="AN116" s="404"/>
      <c r="AO116" s="404"/>
      <c r="AP116" s="404"/>
      <c r="AQ116" s="404"/>
      <c r="AR116" s="404"/>
      <c r="AS116" s="404"/>
      <c r="AT116" s="404"/>
      <c r="AU116" s="404"/>
      <c r="AV116" s="404"/>
      <c r="AW116" s="404"/>
    </row>
    <row r="117" spans="1:49" ht="22.7" customHeight="1" x14ac:dyDescent="0.25">
      <c r="A117" s="403"/>
      <c r="B117" s="403"/>
      <c r="C117" s="403"/>
      <c r="D117" s="403"/>
      <c r="E117" s="403"/>
      <c r="F117" s="403"/>
      <c r="G117" s="403"/>
      <c r="H117" s="403"/>
      <c r="I117" s="403"/>
      <c r="J117" s="403"/>
      <c r="K117" s="403"/>
      <c r="L117" s="403"/>
      <c r="M117" s="403"/>
      <c r="N117" s="403"/>
      <c r="O117" s="403"/>
      <c r="P117" s="403"/>
      <c r="Q117" s="403"/>
      <c r="R117" s="403"/>
      <c r="S117" s="403"/>
      <c r="T117" s="403"/>
      <c r="U117" s="403"/>
      <c r="V117" s="403"/>
      <c r="W117" s="403"/>
      <c r="X117" s="403"/>
      <c r="Y117" s="403"/>
      <c r="Z117" s="403"/>
      <c r="AA117" s="404"/>
      <c r="AB117" s="404"/>
      <c r="AC117" s="404"/>
      <c r="AD117" s="404"/>
      <c r="AE117" s="404"/>
      <c r="AF117" s="404"/>
      <c r="AG117" s="404"/>
      <c r="AH117" s="404"/>
      <c r="AI117" s="404"/>
      <c r="AJ117" s="404"/>
      <c r="AK117" s="404"/>
      <c r="AL117" s="404"/>
      <c r="AM117" s="404"/>
      <c r="AN117" s="404"/>
      <c r="AO117" s="404"/>
      <c r="AP117" s="404"/>
      <c r="AQ117" s="404"/>
      <c r="AR117" s="404"/>
      <c r="AS117" s="404"/>
      <c r="AT117" s="404"/>
      <c r="AU117" s="404"/>
      <c r="AV117" s="404"/>
      <c r="AW117" s="404"/>
    </row>
    <row r="118" spans="1:49" ht="22.7" customHeight="1" x14ac:dyDescent="0.25">
      <c r="A118" s="403"/>
      <c r="B118" s="403"/>
      <c r="C118" s="403"/>
      <c r="D118" s="403"/>
      <c r="E118" s="403"/>
      <c r="F118" s="403"/>
      <c r="G118" s="403"/>
      <c r="H118" s="403"/>
      <c r="I118" s="403"/>
      <c r="J118" s="403"/>
      <c r="K118" s="403"/>
      <c r="L118" s="403"/>
      <c r="M118" s="403"/>
      <c r="N118" s="403"/>
      <c r="O118" s="403"/>
      <c r="P118" s="403"/>
      <c r="Q118" s="403"/>
      <c r="R118" s="403"/>
      <c r="S118" s="403"/>
      <c r="T118" s="403"/>
      <c r="U118" s="403"/>
      <c r="V118" s="403"/>
      <c r="W118" s="403"/>
      <c r="X118" s="403"/>
      <c r="Y118" s="403"/>
      <c r="Z118" s="403"/>
      <c r="AA118" s="404"/>
      <c r="AB118" s="404"/>
      <c r="AC118" s="404"/>
      <c r="AD118" s="404"/>
      <c r="AE118" s="404"/>
      <c r="AF118" s="404"/>
      <c r="AG118" s="404"/>
      <c r="AH118" s="404"/>
      <c r="AI118" s="404"/>
      <c r="AJ118" s="404"/>
      <c r="AK118" s="404"/>
      <c r="AL118" s="404"/>
      <c r="AM118" s="404"/>
      <c r="AN118" s="404"/>
      <c r="AO118" s="404"/>
      <c r="AP118" s="404"/>
      <c r="AQ118" s="404"/>
      <c r="AR118" s="404"/>
      <c r="AS118" s="404"/>
      <c r="AT118" s="404"/>
      <c r="AU118" s="404"/>
      <c r="AV118" s="404"/>
      <c r="AW118" s="404"/>
    </row>
    <row r="119" spans="1:49" ht="22.7" customHeight="1" x14ac:dyDescent="0.25">
      <c r="A119" s="403"/>
      <c r="B119" s="403"/>
      <c r="C119" s="403"/>
      <c r="D119" s="403"/>
      <c r="E119" s="403"/>
      <c r="F119" s="403"/>
      <c r="G119" s="403"/>
      <c r="H119" s="403"/>
      <c r="I119" s="403"/>
      <c r="J119" s="403"/>
      <c r="K119" s="403"/>
      <c r="L119" s="403"/>
      <c r="M119" s="403"/>
      <c r="N119" s="403"/>
      <c r="O119" s="403"/>
      <c r="P119" s="403"/>
      <c r="Q119" s="403"/>
      <c r="R119" s="403"/>
      <c r="S119" s="403"/>
      <c r="T119" s="403"/>
      <c r="U119" s="403"/>
      <c r="V119" s="403"/>
      <c r="W119" s="403"/>
      <c r="X119" s="403"/>
      <c r="Y119" s="403"/>
      <c r="Z119" s="403"/>
      <c r="AA119" s="404"/>
      <c r="AB119" s="404"/>
      <c r="AC119" s="404"/>
      <c r="AD119" s="404"/>
      <c r="AE119" s="404"/>
      <c r="AF119" s="404"/>
      <c r="AG119" s="404"/>
      <c r="AH119" s="404"/>
      <c r="AI119" s="404"/>
      <c r="AJ119" s="404"/>
      <c r="AK119" s="404"/>
      <c r="AL119" s="404"/>
      <c r="AM119" s="404"/>
      <c r="AN119" s="404"/>
      <c r="AO119" s="404"/>
      <c r="AP119" s="404"/>
      <c r="AQ119" s="404"/>
      <c r="AR119" s="404"/>
      <c r="AS119" s="404"/>
      <c r="AT119" s="404"/>
      <c r="AU119" s="404"/>
      <c r="AV119" s="404"/>
      <c r="AW119" s="404"/>
    </row>
    <row r="120" spans="1:49" ht="22.7" customHeight="1" x14ac:dyDescent="0.25">
      <c r="A120" s="403"/>
      <c r="B120" s="403"/>
      <c r="C120" s="403"/>
      <c r="D120" s="403"/>
      <c r="E120" s="403"/>
      <c r="F120" s="403"/>
      <c r="G120" s="403"/>
      <c r="H120" s="403"/>
      <c r="I120" s="403"/>
      <c r="J120" s="403"/>
      <c r="K120" s="403"/>
      <c r="L120" s="403"/>
      <c r="M120" s="403"/>
      <c r="N120" s="403"/>
      <c r="O120" s="403"/>
      <c r="P120" s="403"/>
      <c r="Q120" s="403"/>
      <c r="R120" s="403"/>
      <c r="S120" s="403"/>
      <c r="T120" s="403"/>
      <c r="U120" s="403"/>
      <c r="V120" s="403"/>
      <c r="W120" s="403"/>
      <c r="X120" s="403"/>
      <c r="Y120" s="403"/>
      <c r="Z120" s="403"/>
      <c r="AA120" s="404"/>
      <c r="AB120" s="404"/>
      <c r="AC120" s="404"/>
      <c r="AD120" s="404"/>
      <c r="AE120" s="404"/>
      <c r="AF120" s="404"/>
      <c r="AG120" s="404"/>
      <c r="AH120" s="404"/>
      <c r="AI120" s="404"/>
      <c r="AJ120" s="404"/>
      <c r="AK120" s="404"/>
      <c r="AL120" s="404"/>
      <c r="AM120" s="404"/>
      <c r="AN120" s="404"/>
      <c r="AO120" s="404"/>
      <c r="AP120" s="404"/>
      <c r="AQ120" s="404"/>
      <c r="AR120" s="404"/>
      <c r="AS120" s="404"/>
      <c r="AT120" s="404"/>
      <c r="AU120" s="404"/>
      <c r="AV120" s="404"/>
      <c r="AW120" s="404"/>
    </row>
    <row r="121" spans="1:49" ht="22.7" customHeight="1" x14ac:dyDescent="0.25">
      <c r="A121" s="403"/>
      <c r="B121" s="403"/>
      <c r="C121" s="403"/>
      <c r="D121" s="403"/>
      <c r="E121" s="403"/>
      <c r="F121" s="403"/>
      <c r="G121" s="403"/>
      <c r="H121" s="403"/>
      <c r="I121" s="403"/>
      <c r="J121" s="403"/>
      <c r="K121" s="403"/>
      <c r="L121" s="403"/>
      <c r="M121" s="403"/>
      <c r="N121" s="403"/>
      <c r="O121" s="403"/>
      <c r="P121" s="403"/>
      <c r="Q121" s="403"/>
      <c r="R121" s="403"/>
      <c r="S121" s="403"/>
      <c r="T121" s="403"/>
      <c r="U121" s="403"/>
      <c r="V121" s="403"/>
      <c r="W121" s="403"/>
      <c r="X121" s="403"/>
      <c r="Y121" s="403"/>
      <c r="Z121" s="403"/>
      <c r="AA121" s="404"/>
      <c r="AB121" s="404"/>
      <c r="AC121" s="404"/>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row>
    <row r="122" spans="1:49" ht="22.7" customHeight="1" x14ac:dyDescent="0.25">
      <c r="A122" s="403"/>
      <c r="B122" s="403"/>
      <c r="C122" s="403"/>
      <c r="D122" s="403"/>
      <c r="E122" s="403"/>
      <c r="F122" s="403"/>
      <c r="G122" s="403"/>
      <c r="H122" s="403"/>
      <c r="I122" s="403"/>
      <c r="J122" s="403"/>
      <c r="K122" s="403"/>
      <c r="L122" s="403"/>
      <c r="M122" s="403"/>
      <c r="N122" s="403"/>
      <c r="O122" s="403"/>
      <c r="P122" s="403"/>
      <c r="Q122" s="403"/>
      <c r="R122" s="403"/>
      <c r="S122" s="403"/>
      <c r="T122" s="403"/>
      <c r="U122" s="403"/>
      <c r="V122" s="403"/>
      <c r="W122" s="403"/>
      <c r="X122" s="403"/>
      <c r="Y122" s="403"/>
      <c r="Z122" s="403"/>
      <c r="AA122" s="404"/>
      <c r="AB122" s="404"/>
      <c r="AC122" s="404"/>
      <c r="AD122" s="404"/>
      <c r="AE122" s="404"/>
      <c r="AF122" s="404"/>
      <c r="AG122" s="404"/>
      <c r="AH122" s="404"/>
      <c r="AI122" s="404"/>
      <c r="AJ122" s="404"/>
      <c r="AK122" s="404"/>
      <c r="AL122" s="404"/>
      <c r="AM122" s="404"/>
      <c r="AN122" s="404"/>
      <c r="AO122" s="404"/>
      <c r="AP122" s="404"/>
      <c r="AQ122" s="404"/>
      <c r="AR122" s="404"/>
      <c r="AS122" s="404"/>
      <c r="AT122" s="404"/>
      <c r="AU122" s="404"/>
      <c r="AV122" s="404"/>
      <c r="AW122" s="404"/>
    </row>
    <row r="123" spans="1:49" ht="22.7" customHeight="1" x14ac:dyDescent="0.25">
      <c r="A123" s="403"/>
      <c r="B123" s="403"/>
      <c r="C123" s="403"/>
      <c r="D123" s="403"/>
      <c r="E123" s="403"/>
      <c r="F123" s="403"/>
      <c r="G123" s="403"/>
      <c r="H123" s="403"/>
      <c r="I123" s="403"/>
      <c r="J123" s="403"/>
      <c r="K123" s="403"/>
      <c r="L123" s="403"/>
      <c r="M123" s="403"/>
      <c r="N123" s="403"/>
      <c r="O123" s="403"/>
      <c r="P123" s="403"/>
      <c r="Q123" s="403"/>
      <c r="R123" s="403"/>
      <c r="S123" s="403"/>
      <c r="T123" s="403"/>
      <c r="U123" s="403"/>
      <c r="V123" s="403"/>
      <c r="W123" s="403"/>
      <c r="X123" s="403"/>
      <c r="Y123" s="403"/>
      <c r="Z123" s="403"/>
      <c r="AA123" s="404"/>
      <c r="AB123" s="404"/>
      <c r="AC123" s="404"/>
      <c r="AD123" s="404"/>
      <c r="AE123" s="404"/>
      <c r="AF123" s="404"/>
      <c r="AG123" s="404"/>
      <c r="AH123" s="404"/>
      <c r="AI123" s="404"/>
      <c r="AJ123" s="404"/>
      <c r="AK123" s="404"/>
      <c r="AL123" s="404"/>
      <c r="AM123" s="404"/>
      <c r="AN123" s="404"/>
      <c r="AO123" s="404"/>
      <c r="AP123" s="404"/>
      <c r="AQ123" s="404"/>
      <c r="AR123" s="404"/>
      <c r="AS123" s="404"/>
      <c r="AT123" s="404"/>
      <c r="AU123" s="404"/>
      <c r="AV123" s="404"/>
      <c r="AW123" s="404"/>
    </row>
    <row r="124" spans="1:49" ht="22.7" customHeight="1" x14ac:dyDescent="0.25">
      <c r="A124" s="404"/>
      <c r="B124" s="404"/>
      <c r="C124" s="404"/>
      <c r="D124" s="404"/>
      <c r="E124" s="404"/>
      <c r="F124" s="404"/>
      <c r="G124" s="404"/>
      <c r="H124" s="404"/>
      <c r="I124" s="404"/>
      <c r="J124" s="404"/>
      <c r="K124" s="404"/>
      <c r="L124" s="404"/>
      <c r="M124" s="404"/>
      <c r="N124" s="404"/>
      <c r="O124" s="404"/>
      <c r="P124" s="404"/>
      <c r="Q124" s="404"/>
      <c r="R124" s="404"/>
      <c r="S124" s="404"/>
      <c r="T124" s="404"/>
      <c r="U124" s="404"/>
      <c r="V124" s="404"/>
      <c r="W124" s="404"/>
      <c r="X124" s="404"/>
      <c r="Y124" s="404"/>
      <c r="Z124" s="404"/>
      <c r="AA124" s="404"/>
      <c r="AB124" s="404"/>
      <c r="AC124" s="404"/>
      <c r="AD124" s="404"/>
      <c r="AE124" s="404"/>
      <c r="AF124" s="404"/>
      <c r="AG124" s="404"/>
      <c r="AH124" s="404"/>
      <c r="AI124" s="404"/>
      <c r="AJ124" s="404"/>
      <c r="AK124" s="404"/>
      <c r="AL124" s="404"/>
      <c r="AM124" s="404"/>
      <c r="AN124" s="404"/>
      <c r="AO124" s="404"/>
      <c r="AP124" s="404"/>
      <c r="AQ124" s="404"/>
      <c r="AR124" s="404"/>
      <c r="AS124" s="404"/>
      <c r="AT124" s="404"/>
      <c r="AU124" s="404"/>
      <c r="AV124" s="404"/>
      <c r="AW124" s="404"/>
    </row>
    <row r="125" spans="1:49" ht="22.7" customHeight="1" x14ac:dyDescent="0.25">
      <c r="A125" s="404"/>
      <c r="B125" s="404"/>
      <c r="C125" s="404"/>
      <c r="D125" s="404"/>
      <c r="E125" s="404"/>
      <c r="F125" s="404"/>
      <c r="G125" s="404"/>
      <c r="H125" s="404"/>
      <c r="I125" s="404"/>
      <c r="J125" s="404"/>
      <c r="K125" s="404"/>
      <c r="L125" s="404"/>
      <c r="M125" s="404"/>
      <c r="N125" s="404"/>
      <c r="O125" s="404"/>
      <c r="P125" s="404"/>
      <c r="Q125" s="404"/>
      <c r="R125" s="404"/>
      <c r="S125" s="404"/>
      <c r="T125" s="404"/>
      <c r="U125" s="404"/>
      <c r="V125" s="404"/>
      <c r="W125" s="404"/>
      <c r="X125" s="404"/>
      <c r="Y125" s="404"/>
      <c r="Z125" s="404"/>
      <c r="AA125" s="404"/>
      <c r="AB125" s="404"/>
      <c r="AC125" s="404"/>
      <c r="AD125" s="404"/>
      <c r="AE125" s="404"/>
      <c r="AF125" s="404"/>
      <c r="AG125" s="404"/>
      <c r="AH125" s="404"/>
      <c r="AI125" s="404"/>
      <c r="AJ125" s="404"/>
      <c r="AK125" s="404"/>
      <c r="AL125" s="404"/>
      <c r="AM125" s="404"/>
      <c r="AN125" s="404"/>
      <c r="AO125" s="404"/>
      <c r="AP125" s="404"/>
      <c r="AQ125" s="404"/>
      <c r="AR125" s="404"/>
      <c r="AS125" s="404"/>
      <c r="AT125" s="404"/>
      <c r="AU125" s="404"/>
      <c r="AV125" s="404"/>
      <c r="AW125" s="404"/>
    </row>
    <row r="126" spans="1:49" ht="22.7" customHeight="1" x14ac:dyDescent="0.25">
      <c r="A126" s="404"/>
      <c r="B126" s="404"/>
      <c r="C126" s="404"/>
      <c r="D126" s="404"/>
      <c r="E126" s="404"/>
      <c r="F126" s="404"/>
      <c r="G126" s="404"/>
      <c r="H126" s="404"/>
      <c r="I126" s="404"/>
      <c r="J126" s="404"/>
      <c r="K126" s="404"/>
      <c r="L126" s="404"/>
      <c r="M126" s="404"/>
      <c r="N126" s="404"/>
      <c r="O126" s="404"/>
      <c r="P126" s="404"/>
      <c r="Q126" s="404"/>
      <c r="R126" s="404"/>
      <c r="S126" s="404"/>
      <c r="T126" s="404"/>
      <c r="U126" s="404"/>
      <c r="V126" s="404"/>
      <c r="W126" s="404"/>
      <c r="X126" s="404"/>
      <c r="Y126" s="404"/>
      <c r="Z126" s="404"/>
      <c r="AA126" s="404"/>
      <c r="AB126" s="404"/>
      <c r="AC126" s="404"/>
      <c r="AD126" s="404"/>
      <c r="AE126" s="404"/>
      <c r="AF126" s="404"/>
      <c r="AG126" s="404"/>
      <c r="AH126" s="404"/>
      <c r="AI126" s="404"/>
      <c r="AJ126" s="404"/>
      <c r="AK126" s="404"/>
      <c r="AL126" s="404"/>
      <c r="AM126" s="404"/>
      <c r="AN126" s="404"/>
      <c r="AO126" s="404"/>
      <c r="AP126" s="404"/>
      <c r="AQ126" s="404"/>
      <c r="AR126" s="404"/>
      <c r="AS126" s="404"/>
      <c r="AT126" s="404"/>
      <c r="AU126" s="404"/>
      <c r="AV126" s="404"/>
      <c r="AW126" s="404"/>
    </row>
    <row r="127" spans="1:49" ht="22.7" customHeight="1" x14ac:dyDescent="0.25">
      <c r="A127" s="404"/>
      <c r="B127" s="404"/>
      <c r="C127" s="404"/>
      <c r="D127" s="404"/>
      <c r="E127" s="404"/>
      <c r="F127" s="404"/>
      <c r="G127" s="404"/>
      <c r="H127" s="404"/>
      <c r="I127" s="404"/>
      <c r="J127" s="404"/>
      <c r="K127" s="404"/>
      <c r="L127" s="404"/>
      <c r="M127" s="404"/>
      <c r="N127" s="404"/>
      <c r="O127" s="404"/>
      <c r="P127" s="404"/>
      <c r="Q127" s="404"/>
      <c r="R127" s="404"/>
      <c r="S127" s="404"/>
      <c r="T127" s="404"/>
      <c r="U127" s="404"/>
      <c r="V127" s="404"/>
      <c r="W127" s="404"/>
      <c r="X127" s="404"/>
      <c r="Y127" s="404"/>
      <c r="Z127" s="404"/>
      <c r="AA127" s="404"/>
      <c r="AB127" s="404"/>
      <c r="AC127" s="404"/>
      <c r="AD127" s="404"/>
      <c r="AE127" s="404"/>
      <c r="AF127" s="404"/>
      <c r="AG127" s="404"/>
      <c r="AH127" s="404"/>
      <c r="AI127" s="404"/>
      <c r="AJ127" s="404"/>
      <c r="AK127" s="404"/>
      <c r="AL127" s="404"/>
      <c r="AM127" s="404"/>
      <c r="AN127" s="404"/>
      <c r="AO127" s="404"/>
      <c r="AP127" s="404"/>
      <c r="AQ127" s="404"/>
      <c r="AR127" s="404"/>
      <c r="AS127" s="404"/>
      <c r="AT127" s="404"/>
      <c r="AU127" s="404"/>
      <c r="AV127" s="404"/>
      <c r="AW127" s="404"/>
    </row>
    <row r="128" spans="1:49" ht="22.7" customHeight="1" x14ac:dyDescent="0.25">
      <c r="A128" s="404"/>
      <c r="B128" s="404"/>
      <c r="C128" s="404"/>
      <c r="D128" s="404"/>
      <c r="E128" s="404"/>
      <c r="F128" s="404"/>
      <c r="G128" s="404"/>
      <c r="H128" s="404"/>
      <c r="I128" s="404"/>
      <c r="J128" s="404"/>
      <c r="K128" s="404"/>
      <c r="L128" s="404"/>
      <c r="M128" s="404"/>
      <c r="N128" s="404"/>
      <c r="O128" s="404"/>
      <c r="P128" s="404"/>
      <c r="Q128" s="404"/>
      <c r="R128" s="404"/>
      <c r="S128" s="404"/>
      <c r="T128" s="404"/>
      <c r="U128" s="404"/>
      <c r="V128" s="404"/>
      <c r="W128" s="404"/>
      <c r="X128" s="404"/>
      <c r="Y128" s="404"/>
      <c r="Z128" s="404"/>
      <c r="AA128" s="404"/>
      <c r="AB128" s="404"/>
      <c r="AC128" s="404"/>
      <c r="AD128" s="404"/>
      <c r="AE128" s="404"/>
      <c r="AF128" s="404"/>
      <c r="AG128" s="404"/>
      <c r="AH128" s="404"/>
      <c r="AI128" s="404"/>
      <c r="AJ128" s="404"/>
      <c r="AK128" s="404"/>
      <c r="AL128" s="404"/>
      <c r="AM128" s="404"/>
      <c r="AN128" s="404"/>
      <c r="AO128" s="404"/>
      <c r="AP128" s="404"/>
      <c r="AQ128" s="404"/>
      <c r="AR128" s="404"/>
      <c r="AS128" s="404"/>
      <c r="AT128" s="404"/>
      <c r="AU128" s="404"/>
      <c r="AV128" s="404"/>
      <c r="AW128" s="404"/>
    </row>
    <row r="129" spans="1:49" ht="22.7" customHeight="1" x14ac:dyDescent="0.25">
      <c r="A129" s="404"/>
      <c r="B129" s="404"/>
      <c r="C129" s="404"/>
      <c r="D129" s="404"/>
      <c r="E129" s="404"/>
      <c r="F129" s="404"/>
      <c r="G129" s="404"/>
      <c r="H129" s="404"/>
      <c r="I129" s="404"/>
      <c r="J129" s="404"/>
      <c r="K129" s="404"/>
      <c r="L129" s="404"/>
      <c r="M129" s="404"/>
      <c r="N129" s="404"/>
      <c r="O129" s="404"/>
      <c r="P129" s="404"/>
      <c r="Q129" s="404"/>
      <c r="R129" s="404"/>
      <c r="S129" s="404"/>
      <c r="T129" s="404"/>
      <c r="U129" s="404"/>
      <c r="V129" s="404"/>
      <c r="W129" s="404"/>
      <c r="X129" s="404"/>
      <c r="Y129" s="404"/>
      <c r="Z129" s="404"/>
      <c r="AA129" s="404"/>
      <c r="AB129" s="404"/>
      <c r="AC129" s="404"/>
      <c r="AD129" s="404"/>
      <c r="AE129" s="404"/>
      <c r="AF129" s="404"/>
      <c r="AG129" s="404"/>
      <c r="AH129" s="404"/>
      <c r="AI129" s="404"/>
      <c r="AJ129" s="404"/>
      <c r="AK129" s="404"/>
      <c r="AL129" s="404"/>
      <c r="AM129" s="404"/>
      <c r="AN129" s="404"/>
      <c r="AO129" s="404"/>
      <c r="AP129" s="404"/>
      <c r="AQ129" s="404"/>
      <c r="AR129" s="404"/>
      <c r="AS129" s="404"/>
      <c r="AT129" s="404"/>
      <c r="AU129" s="404"/>
      <c r="AV129" s="404"/>
      <c r="AW129" s="404"/>
    </row>
    <row r="130" spans="1:49" ht="22.7" customHeight="1" x14ac:dyDescent="0.25">
      <c r="A130" s="404"/>
      <c r="B130" s="404"/>
      <c r="C130" s="404"/>
      <c r="D130" s="404"/>
      <c r="E130" s="404"/>
      <c r="F130" s="404"/>
      <c r="G130" s="404"/>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row>
    <row r="131" spans="1:49" ht="22.7" customHeight="1" x14ac:dyDescent="0.25">
      <c r="A131" s="404"/>
      <c r="B131" s="404"/>
      <c r="C131" s="404"/>
      <c r="D131" s="404"/>
      <c r="E131" s="404"/>
      <c r="F131" s="404"/>
      <c r="G131" s="404"/>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row>
    <row r="132" spans="1:49" ht="22.7" customHeight="1" x14ac:dyDescent="0.25">
      <c r="A132" s="404"/>
      <c r="B132" s="404"/>
      <c r="C132" s="404"/>
      <c r="D132" s="404"/>
      <c r="E132" s="404"/>
      <c r="F132" s="404"/>
      <c r="G132" s="404"/>
      <c r="H132" s="404"/>
      <c r="I132" s="404"/>
      <c r="J132" s="404"/>
      <c r="K132" s="404"/>
      <c r="L132" s="404"/>
      <c r="M132" s="404"/>
      <c r="N132" s="404"/>
      <c r="O132" s="404"/>
      <c r="P132" s="404"/>
      <c r="Q132" s="404"/>
      <c r="R132" s="404"/>
      <c r="S132" s="404"/>
      <c r="T132" s="404"/>
      <c r="U132" s="404"/>
      <c r="V132" s="404"/>
      <c r="W132" s="404"/>
      <c r="X132" s="404"/>
      <c r="Y132" s="404"/>
      <c r="Z132" s="404"/>
      <c r="AA132" s="404"/>
      <c r="AB132" s="404"/>
      <c r="AC132" s="404"/>
      <c r="AD132" s="404"/>
      <c r="AE132" s="404"/>
      <c r="AF132" s="404"/>
      <c r="AG132" s="404"/>
      <c r="AH132" s="404"/>
      <c r="AI132" s="404"/>
      <c r="AJ132" s="404"/>
      <c r="AK132" s="404"/>
      <c r="AL132" s="404"/>
      <c r="AM132" s="404"/>
      <c r="AN132" s="404"/>
      <c r="AO132" s="404"/>
      <c r="AP132" s="404"/>
      <c r="AQ132" s="404"/>
      <c r="AR132" s="404"/>
      <c r="AS132" s="404"/>
      <c r="AT132" s="404"/>
      <c r="AU132" s="404"/>
      <c r="AV132" s="404"/>
      <c r="AW132" s="404"/>
    </row>
    <row r="133" spans="1:49" ht="22.7" customHeight="1" x14ac:dyDescent="0.25">
      <c r="A133" s="404"/>
      <c r="B133" s="404"/>
      <c r="C133" s="404"/>
      <c r="D133" s="404"/>
      <c r="E133" s="404"/>
      <c r="F133" s="404"/>
      <c r="G133" s="404"/>
      <c r="H133" s="404"/>
      <c r="I133" s="404"/>
      <c r="J133" s="404"/>
      <c r="K133" s="404"/>
      <c r="L133" s="404"/>
      <c r="M133" s="404"/>
      <c r="N133" s="404"/>
      <c r="O133" s="404"/>
      <c r="P133" s="404"/>
      <c r="Q133" s="404"/>
      <c r="R133" s="404"/>
      <c r="S133" s="404"/>
      <c r="T133" s="404"/>
      <c r="U133" s="404"/>
      <c r="V133" s="404"/>
      <c r="W133" s="404"/>
      <c r="X133" s="404"/>
      <c r="Y133" s="404"/>
      <c r="Z133" s="404"/>
      <c r="AA133" s="404"/>
      <c r="AB133" s="404"/>
      <c r="AC133" s="404"/>
      <c r="AD133" s="404"/>
      <c r="AE133" s="404"/>
      <c r="AF133" s="404"/>
      <c r="AG133" s="404"/>
      <c r="AH133" s="404"/>
      <c r="AI133" s="404"/>
      <c r="AJ133" s="404"/>
      <c r="AK133" s="404"/>
      <c r="AL133" s="404"/>
      <c r="AM133" s="404"/>
      <c r="AN133" s="404"/>
      <c r="AO133" s="404"/>
      <c r="AP133" s="404"/>
      <c r="AQ133" s="404"/>
      <c r="AR133" s="404"/>
      <c r="AS133" s="404"/>
      <c r="AT133" s="404"/>
      <c r="AU133" s="404"/>
      <c r="AV133" s="404"/>
      <c r="AW133" s="404"/>
    </row>
    <row r="134" spans="1:49" ht="22.7" customHeight="1" x14ac:dyDescent="0.25">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row>
    <row r="135" spans="1:49" ht="22.7" customHeight="1" x14ac:dyDescent="0.25">
      <c r="A135" s="404"/>
      <c r="B135" s="404"/>
      <c r="C135" s="404"/>
      <c r="D135" s="404"/>
      <c r="E135" s="404"/>
      <c r="F135" s="404"/>
      <c r="G135" s="404"/>
      <c r="H135" s="404"/>
      <c r="I135" s="404"/>
      <c r="J135" s="404"/>
      <c r="K135" s="404"/>
      <c r="L135" s="404"/>
      <c r="M135" s="404"/>
      <c r="N135" s="404"/>
      <c r="O135" s="404"/>
      <c r="P135" s="404"/>
      <c r="Q135" s="404"/>
      <c r="R135" s="404"/>
      <c r="S135" s="404"/>
      <c r="T135" s="404"/>
      <c r="U135" s="404"/>
      <c r="V135" s="404"/>
      <c r="W135" s="404"/>
      <c r="X135" s="404"/>
      <c r="Y135" s="404"/>
      <c r="Z135" s="404"/>
      <c r="AA135" s="404"/>
      <c r="AB135" s="404"/>
      <c r="AC135" s="404"/>
      <c r="AD135" s="404"/>
      <c r="AE135" s="404"/>
      <c r="AF135" s="404"/>
      <c r="AG135" s="404"/>
      <c r="AH135" s="404"/>
      <c r="AI135" s="404"/>
      <c r="AJ135" s="404"/>
      <c r="AK135" s="404"/>
      <c r="AL135" s="404"/>
      <c r="AM135" s="404"/>
      <c r="AN135" s="404"/>
      <c r="AO135" s="404"/>
      <c r="AP135" s="404"/>
      <c r="AQ135" s="404"/>
      <c r="AR135" s="404"/>
      <c r="AS135" s="404"/>
      <c r="AT135" s="404"/>
      <c r="AU135" s="404"/>
      <c r="AV135" s="404"/>
      <c r="AW135" s="404"/>
    </row>
    <row r="136" spans="1:49" ht="22.7" customHeight="1" x14ac:dyDescent="0.25">
      <c r="A136" s="404"/>
      <c r="B136" s="404"/>
      <c r="C136" s="404"/>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4"/>
      <c r="AD136" s="404"/>
      <c r="AE136" s="404"/>
      <c r="AF136" s="404"/>
      <c r="AG136" s="404"/>
      <c r="AH136" s="404"/>
      <c r="AI136" s="404"/>
      <c r="AJ136" s="404"/>
      <c r="AK136" s="404"/>
      <c r="AL136" s="404"/>
      <c r="AM136" s="404"/>
      <c r="AN136" s="404"/>
      <c r="AO136" s="404"/>
      <c r="AP136" s="404"/>
      <c r="AQ136" s="404"/>
      <c r="AR136" s="404"/>
      <c r="AS136" s="404"/>
      <c r="AT136" s="404"/>
      <c r="AU136" s="404"/>
      <c r="AV136" s="404"/>
      <c r="AW136" s="404"/>
    </row>
    <row r="137" spans="1:49" ht="22.7" customHeight="1" x14ac:dyDescent="0.25">
      <c r="A137" s="404"/>
      <c r="B137" s="404"/>
      <c r="C137" s="404"/>
      <c r="D137" s="404"/>
      <c r="E137" s="404"/>
      <c r="F137" s="404"/>
      <c r="G137" s="404"/>
      <c r="H137" s="404"/>
      <c r="I137" s="404"/>
      <c r="J137" s="404"/>
      <c r="K137" s="404"/>
      <c r="L137" s="404"/>
      <c r="M137" s="404"/>
      <c r="N137" s="404"/>
      <c r="O137" s="404"/>
      <c r="P137" s="404"/>
      <c r="Q137" s="404"/>
      <c r="R137" s="404"/>
      <c r="S137" s="404"/>
      <c r="T137" s="404"/>
      <c r="U137" s="404"/>
      <c r="V137" s="404"/>
      <c r="W137" s="404"/>
      <c r="X137" s="404"/>
      <c r="Y137" s="404"/>
      <c r="Z137" s="404"/>
      <c r="AA137" s="404"/>
      <c r="AB137" s="404"/>
      <c r="AC137" s="404"/>
      <c r="AD137" s="404"/>
      <c r="AE137" s="404"/>
      <c r="AF137" s="404"/>
      <c r="AG137" s="404"/>
      <c r="AH137" s="404"/>
      <c r="AI137" s="404"/>
      <c r="AJ137" s="404"/>
      <c r="AK137" s="404"/>
      <c r="AL137" s="404"/>
      <c r="AM137" s="404"/>
      <c r="AN137" s="404"/>
      <c r="AO137" s="404"/>
      <c r="AP137" s="404"/>
      <c r="AQ137" s="404"/>
      <c r="AR137" s="404"/>
      <c r="AS137" s="404"/>
      <c r="AT137" s="404"/>
      <c r="AU137" s="404"/>
      <c r="AV137" s="404"/>
      <c r="AW137" s="404"/>
    </row>
    <row r="138" spans="1:49" ht="22.7" customHeight="1" x14ac:dyDescent="0.25">
      <c r="A138" s="404"/>
      <c r="B138" s="404"/>
      <c r="C138" s="404"/>
      <c r="D138" s="404"/>
      <c r="E138" s="404"/>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4"/>
      <c r="AD138" s="404"/>
      <c r="AE138" s="404"/>
      <c r="AF138" s="404"/>
      <c r="AG138" s="404"/>
      <c r="AH138" s="404"/>
      <c r="AI138" s="404"/>
      <c r="AJ138" s="404"/>
      <c r="AK138" s="404"/>
      <c r="AL138" s="404"/>
      <c r="AM138" s="404"/>
      <c r="AN138" s="404"/>
      <c r="AO138" s="404"/>
      <c r="AP138" s="404"/>
      <c r="AQ138" s="404"/>
      <c r="AR138" s="404"/>
      <c r="AS138" s="404"/>
      <c r="AT138" s="404"/>
      <c r="AU138" s="404"/>
      <c r="AV138" s="404"/>
      <c r="AW138" s="404"/>
    </row>
    <row r="139" spans="1:49" ht="22.7" customHeight="1" x14ac:dyDescent="0.25">
      <c r="A139" s="404"/>
      <c r="B139" s="404"/>
      <c r="C139" s="404"/>
      <c r="D139" s="404"/>
      <c r="E139" s="404"/>
      <c r="F139" s="404"/>
      <c r="G139" s="404"/>
      <c r="H139" s="404"/>
      <c r="I139" s="404"/>
      <c r="J139" s="404"/>
      <c r="K139" s="404"/>
      <c r="L139" s="404"/>
      <c r="M139" s="404"/>
      <c r="N139" s="404"/>
      <c r="O139" s="404"/>
      <c r="P139" s="404"/>
      <c r="Q139" s="404"/>
      <c r="R139" s="404"/>
      <c r="S139" s="404"/>
      <c r="T139" s="404"/>
      <c r="U139" s="404"/>
      <c r="V139" s="404"/>
      <c r="W139" s="404"/>
      <c r="X139" s="404"/>
      <c r="Y139" s="404"/>
      <c r="Z139" s="404"/>
      <c r="AA139" s="404"/>
      <c r="AB139" s="404"/>
      <c r="AC139" s="404"/>
      <c r="AD139" s="404"/>
      <c r="AE139" s="404"/>
      <c r="AF139" s="404"/>
      <c r="AG139" s="404"/>
      <c r="AH139" s="404"/>
      <c r="AI139" s="404"/>
      <c r="AJ139" s="404"/>
      <c r="AK139" s="404"/>
      <c r="AL139" s="404"/>
      <c r="AM139" s="404"/>
      <c r="AN139" s="404"/>
      <c r="AO139" s="404"/>
      <c r="AP139" s="404"/>
      <c r="AQ139" s="404"/>
      <c r="AR139" s="404"/>
      <c r="AS139" s="404"/>
      <c r="AT139" s="404"/>
      <c r="AU139" s="404"/>
      <c r="AV139" s="404"/>
      <c r="AW139" s="404"/>
    </row>
    <row r="140" spans="1:49" ht="22.7" customHeight="1" x14ac:dyDescent="0.25">
      <c r="A140" s="404"/>
      <c r="B140" s="404"/>
      <c r="C140" s="404"/>
      <c r="D140" s="404"/>
      <c r="E140" s="404"/>
      <c r="F140" s="404"/>
      <c r="G140" s="404"/>
      <c r="H140" s="404"/>
      <c r="I140" s="404"/>
      <c r="J140" s="404"/>
      <c r="K140" s="404"/>
      <c r="L140" s="404"/>
      <c r="M140" s="404"/>
      <c r="N140" s="404"/>
      <c r="O140" s="404"/>
      <c r="P140" s="404"/>
      <c r="Q140" s="404"/>
      <c r="R140" s="404"/>
      <c r="S140" s="404"/>
      <c r="T140" s="404"/>
      <c r="U140" s="404"/>
      <c r="V140" s="404"/>
      <c r="W140" s="404"/>
      <c r="X140" s="404"/>
      <c r="Y140" s="404"/>
      <c r="Z140" s="404"/>
      <c r="AA140" s="404"/>
      <c r="AB140" s="404"/>
      <c r="AC140" s="404"/>
      <c r="AD140" s="404"/>
      <c r="AE140" s="404"/>
      <c r="AF140" s="404"/>
      <c r="AG140" s="404"/>
      <c r="AH140" s="404"/>
      <c r="AI140" s="404"/>
      <c r="AJ140" s="404"/>
      <c r="AK140" s="404"/>
      <c r="AL140" s="404"/>
      <c r="AM140" s="404"/>
      <c r="AN140" s="404"/>
      <c r="AO140" s="404"/>
      <c r="AP140" s="404"/>
      <c r="AQ140" s="404"/>
      <c r="AR140" s="404"/>
      <c r="AS140" s="404"/>
      <c r="AT140" s="404"/>
      <c r="AU140" s="404"/>
      <c r="AV140" s="404"/>
      <c r="AW140" s="404"/>
    </row>
    <row r="141" spans="1:49" ht="22.7" customHeight="1" x14ac:dyDescent="0.25">
      <c r="A141" s="404"/>
      <c r="B141" s="404"/>
      <c r="C141" s="404"/>
      <c r="D141" s="404"/>
      <c r="E141" s="404"/>
      <c r="F141" s="404"/>
      <c r="G141" s="404"/>
      <c r="H141" s="404"/>
      <c r="I141" s="404"/>
      <c r="J141" s="404"/>
      <c r="K141" s="404"/>
      <c r="L141" s="404"/>
      <c r="M141" s="404"/>
      <c r="N141" s="404"/>
      <c r="O141" s="404"/>
      <c r="P141" s="404"/>
      <c r="Q141" s="404"/>
      <c r="R141" s="404"/>
      <c r="S141" s="404"/>
      <c r="T141" s="404"/>
      <c r="U141" s="404"/>
      <c r="V141" s="404"/>
      <c r="W141" s="404"/>
      <c r="X141" s="404"/>
      <c r="Y141" s="404"/>
      <c r="Z141" s="404"/>
      <c r="AA141" s="404"/>
      <c r="AB141" s="404"/>
      <c r="AC141" s="404"/>
      <c r="AD141" s="404"/>
      <c r="AE141" s="404"/>
      <c r="AF141" s="404"/>
      <c r="AG141" s="404"/>
      <c r="AH141" s="404"/>
      <c r="AI141" s="404"/>
      <c r="AJ141" s="404"/>
      <c r="AK141" s="404"/>
      <c r="AL141" s="404"/>
      <c r="AM141" s="404"/>
      <c r="AN141" s="404"/>
      <c r="AO141" s="404"/>
      <c r="AP141" s="404"/>
      <c r="AQ141" s="404"/>
      <c r="AR141" s="404"/>
      <c r="AS141" s="404"/>
      <c r="AT141" s="404"/>
      <c r="AU141" s="404"/>
      <c r="AV141" s="404"/>
      <c r="AW141" s="404"/>
    </row>
    <row r="142" spans="1:49" ht="22.7" customHeight="1" x14ac:dyDescent="0.25">
      <c r="A142" s="404"/>
      <c r="B142" s="404"/>
      <c r="C142" s="404"/>
      <c r="D142" s="404"/>
      <c r="E142" s="404"/>
      <c r="F142" s="404"/>
      <c r="G142" s="404"/>
      <c r="H142" s="404"/>
      <c r="I142" s="404"/>
      <c r="J142" s="404"/>
      <c r="K142" s="404"/>
      <c r="L142" s="404"/>
      <c r="M142" s="404"/>
      <c r="N142" s="404"/>
      <c r="O142" s="404"/>
      <c r="P142" s="404"/>
      <c r="Q142" s="404"/>
      <c r="R142" s="404"/>
      <c r="S142" s="404"/>
      <c r="T142" s="404"/>
      <c r="U142" s="404"/>
      <c r="V142" s="404"/>
      <c r="W142" s="404"/>
      <c r="X142" s="404"/>
      <c r="Y142" s="404"/>
      <c r="Z142" s="404"/>
      <c r="AA142" s="404"/>
      <c r="AB142" s="404"/>
      <c r="AC142" s="404"/>
      <c r="AD142" s="404"/>
      <c r="AE142" s="404"/>
      <c r="AF142" s="404"/>
      <c r="AG142" s="404"/>
      <c r="AH142" s="404"/>
      <c r="AI142" s="404"/>
      <c r="AJ142" s="404"/>
      <c r="AK142" s="404"/>
      <c r="AL142" s="404"/>
      <c r="AM142" s="404"/>
      <c r="AN142" s="404"/>
      <c r="AO142" s="404"/>
      <c r="AP142" s="404"/>
      <c r="AQ142" s="404"/>
      <c r="AR142" s="404"/>
      <c r="AS142" s="404"/>
      <c r="AT142" s="404"/>
      <c r="AU142" s="404"/>
      <c r="AV142" s="404"/>
      <c r="AW142" s="404"/>
    </row>
    <row r="143" spans="1:49" ht="22.7" customHeight="1" x14ac:dyDescent="0.25">
      <c r="A143" s="404"/>
      <c r="B143" s="404"/>
      <c r="C143" s="404"/>
      <c r="D143" s="404"/>
      <c r="E143" s="404"/>
      <c r="F143" s="404"/>
      <c r="G143" s="404"/>
      <c r="H143" s="404"/>
      <c r="I143" s="404"/>
      <c r="J143" s="404"/>
      <c r="K143" s="404"/>
      <c r="L143" s="404"/>
      <c r="M143" s="404"/>
      <c r="N143" s="404"/>
      <c r="O143" s="404"/>
      <c r="P143" s="404"/>
      <c r="Q143" s="404"/>
      <c r="R143" s="404"/>
      <c r="S143" s="404"/>
      <c r="T143" s="404"/>
      <c r="U143" s="404"/>
      <c r="V143" s="404"/>
      <c r="W143" s="404"/>
      <c r="X143" s="404"/>
      <c r="Y143" s="404"/>
      <c r="Z143" s="404"/>
      <c r="AA143" s="404"/>
      <c r="AB143" s="404"/>
      <c r="AC143" s="404"/>
      <c r="AD143" s="404"/>
      <c r="AE143" s="404"/>
      <c r="AF143" s="404"/>
      <c r="AG143" s="404"/>
      <c r="AH143" s="404"/>
      <c r="AI143" s="404"/>
      <c r="AJ143" s="404"/>
      <c r="AK143" s="404"/>
      <c r="AL143" s="404"/>
      <c r="AM143" s="404"/>
      <c r="AN143" s="404"/>
      <c r="AO143" s="404"/>
      <c r="AP143" s="404"/>
      <c r="AQ143" s="404"/>
      <c r="AR143" s="404"/>
      <c r="AS143" s="404"/>
      <c r="AT143" s="404"/>
      <c r="AU143" s="404"/>
      <c r="AV143" s="404"/>
      <c r="AW143" s="404"/>
    </row>
    <row r="144" spans="1:49" ht="22.7" customHeight="1" x14ac:dyDescent="0.25">
      <c r="A144" s="404"/>
      <c r="B144" s="404"/>
      <c r="C144" s="404"/>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4"/>
      <c r="AD144" s="404"/>
      <c r="AE144" s="404"/>
      <c r="AF144" s="404"/>
      <c r="AG144" s="404"/>
      <c r="AH144" s="404"/>
      <c r="AI144" s="404"/>
      <c r="AJ144" s="404"/>
      <c r="AK144" s="404"/>
      <c r="AL144" s="404"/>
      <c r="AM144" s="404"/>
      <c r="AN144" s="404"/>
      <c r="AO144" s="404"/>
      <c r="AP144" s="404"/>
      <c r="AQ144" s="404"/>
      <c r="AR144" s="404"/>
      <c r="AS144" s="404"/>
      <c r="AT144" s="404"/>
      <c r="AU144" s="404"/>
      <c r="AV144" s="404"/>
      <c r="AW144" s="404"/>
    </row>
    <row r="145" spans="1:49" ht="22.7" customHeight="1" x14ac:dyDescent="0.25">
      <c r="A145" s="404"/>
      <c r="B145" s="404"/>
      <c r="C145" s="404"/>
      <c r="D145" s="404"/>
      <c r="E145" s="404"/>
      <c r="F145" s="404"/>
      <c r="G145" s="404"/>
      <c r="H145" s="404"/>
      <c r="I145" s="404"/>
      <c r="J145" s="404"/>
      <c r="K145" s="404"/>
      <c r="L145" s="404"/>
      <c r="M145" s="404"/>
      <c r="N145" s="404"/>
      <c r="O145" s="404"/>
      <c r="P145" s="404"/>
      <c r="Q145" s="404"/>
      <c r="R145" s="404"/>
      <c r="S145" s="404"/>
      <c r="T145" s="404"/>
      <c r="U145" s="404"/>
      <c r="V145" s="404"/>
      <c r="W145" s="404"/>
      <c r="X145" s="404"/>
      <c r="Y145" s="404"/>
      <c r="Z145" s="404"/>
      <c r="AA145" s="404"/>
      <c r="AB145" s="404"/>
      <c r="AC145" s="404"/>
      <c r="AD145" s="404"/>
      <c r="AE145" s="404"/>
      <c r="AF145" s="404"/>
      <c r="AG145" s="404"/>
      <c r="AH145" s="404"/>
      <c r="AI145" s="404"/>
      <c r="AJ145" s="404"/>
      <c r="AK145" s="404"/>
      <c r="AL145" s="404"/>
      <c r="AM145" s="404"/>
      <c r="AN145" s="404"/>
      <c r="AO145" s="404"/>
      <c r="AP145" s="404"/>
      <c r="AQ145" s="404"/>
      <c r="AR145" s="404"/>
      <c r="AS145" s="404"/>
      <c r="AT145" s="404"/>
      <c r="AU145" s="404"/>
      <c r="AV145" s="404"/>
      <c r="AW145" s="404"/>
    </row>
    <row r="146" spans="1:49" ht="22.7" customHeight="1" x14ac:dyDescent="0.25">
      <c r="A146" s="404"/>
      <c r="B146" s="404"/>
      <c r="C146" s="404"/>
      <c r="D146" s="404"/>
      <c r="E146" s="404"/>
      <c r="F146" s="404"/>
      <c r="G146" s="404"/>
      <c r="H146" s="404"/>
      <c r="I146" s="404"/>
      <c r="J146" s="404"/>
      <c r="K146" s="404"/>
      <c r="L146" s="404"/>
      <c r="M146" s="404"/>
      <c r="N146" s="404"/>
      <c r="O146" s="404"/>
      <c r="P146" s="404"/>
      <c r="Q146" s="404"/>
      <c r="R146" s="404"/>
      <c r="S146" s="404"/>
      <c r="T146" s="404"/>
      <c r="U146" s="404"/>
      <c r="V146" s="404"/>
      <c r="W146" s="404"/>
      <c r="X146" s="404"/>
      <c r="Y146" s="404"/>
      <c r="Z146" s="404"/>
      <c r="AA146" s="404"/>
      <c r="AB146" s="404"/>
      <c r="AC146" s="404"/>
      <c r="AD146" s="404"/>
      <c r="AE146" s="404"/>
      <c r="AF146" s="404"/>
      <c r="AG146" s="404"/>
      <c r="AH146" s="404"/>
      <c r="AI146" s="404"/>
      <c r="AJ146" s="404"/>
      <c r="AK146" s="404"/>
      <c r="AL146" s="404"/>
      <c r="AM146" s="404"/>
      <c r="AN146" s="404"/>
      <c r="AO146" s="404"/>
      <c r="AP146" s="404"/>
      <c r="AQ146" s="404"/>
      <c r="AR146" s="404"/>
      <c r="AS146" s="404"/>
      <c r="AT146" s="404"/>
      <c r="AU146" s="404"/>
      <c r="AV146" s="404"/>
      <c r="AW146" s="404"/>
    </row>
    <row r="147" spans="1:49" ht="22.7" customHeight="1" x14ac:dyDescent="0.25">
      <c r="A147" s="404"/>
      <c r="B147" s="404"/>
      <c r="C147" s="404"/>
      <c r="D147" s="404"/>
      <c r="E147" s="404"/>
      <c r="F147" s="404"/>
      <c r="G147" s="404"/>
      <c r="H147" s="404"/>
      <c r="I147" s="404"/>
      <c r="J147" s="404"/>
      <c r="K147" s="404"/>
      <c r="L147" s="404"/>
      <c r="M147" s="404"/>
      <c r="N147" s="404"/>
      <c r="O147" s="404"/>
      <c r="P147" s="404"/>
      <c r="Q147" s="404"/>
      <c r="R147" s="404"/>
      <c r="S147" s="404"/>
      <c r="T147" s="404"/>
      <c r="U147" s="404"/>
      <c r="V147" s="404"/>
      <c r="W147" s="404"/>
      <c r="X147" s="404"/>
      <c r="Y147" s="404"/>
      <c r="Z147" s="404"/>
      <c r="AA147" s="404"/>
      <c r="AB147" s="404"/>
      <c r="AC147" s="404"/>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row>
    <row r="148" spans="1:49" ht="22.7" customHeight="1" x14ac:dyDescent="0.25">
      <c r="A148" s="404"/>
      <c r="B148" s="404"/>
      <c r="C148" s="404"/>
      <c r="D148" s="404"/>
      <c r="E148" s="404"/>
      <c r="F148" s="404"/>
      <c r="G148" s="404"/>
      <c r="H148" s="404"/>
      <c r="I148" s="404"/>
      <c r="J148" s="404"/>
      <c r="K148" s="404"/>
      <c r="L148" s="404"/>
      <c r="M148" s="404"/>
      <c r="N148" s="404"/>
      <c r="O148" s="404"/>
      <c r="P148" s="404"/>
      <c r="Q148" s="404"/>
      <c r="R148" s="404"/>
      <c r="S148" s="404"/>
      <c r="T148" s="404"/>
      <c r="U148" s="404"/>
      <c r="V148" s="404"/>
      <c r="W148" s="404"/>
      <c r="X148" s="404"/>
      <c r="Y148" s="404"/>
      <c r="Z148" s="404"/>
      <c r="AA148" s="404"/>
      <c r="AB148" s="404"/>
      <c r="AC148" s="404"/>
      <c r="AD148" s="404"/>
      <c r="AE148" s="404"/>
      <c r="AF148" s="404"/>
      <c r="AG148" s="404"/>
      <c r="AH148" s="404"/>
      <c r="AI148" s="404"/>
      <c r="AJ148" s="404"/>
      <c r="AK148" s="404"/>
      <c r="AL148" s="404"/>
      <c r="AM148" s="404"/>
      <c r="AN148" s="404"/>
      <c r="AO148" s="404"/>
      <c r="AP148" s="404"/>
      <c r="AQ148" s="404"/>
      <c r="AR148" s="404"/>
      <c r="AS148" s="404"/>
      <c r="AT148" s="404"/>
      <c r="AU148" s="404"/>
      <c r="AV148" s="404"/>
      <c r="AW148" s="404"/>
    </row>
    <row r="149" spans="1:49" ht="22.7" customHeight="1" x14ac:dyDescent="0.25">
      <c r="A149" s="404"/>
      <c r="B149" s="404"/>
      <c r="C149" s="404"/>
      <c r="D149" s="404"/>
      <c r="E149" s="404"/>
      <c r="F149" s="404"/>
      <c r="G149" s="404"/>
      <c r="H149" s="404"/>
      <c r="I149" s="404"/>
      <c r="J149" s="404"/>
      <c r="K149" s="404"/>
      <c r="L149" s="404"/>
      <c r="M149" s="404"/>
      <c r="N149" s="404"/>
      <c r="O149" s="404"/>
      <c r="P149" s="404"/>
      <c r="Q149" s="404"/>
      <c r="R149" s="404"/>
      <c r="S149" s="404"/>
      <c r="T149" s="404"/>
      <c r="U149" s="404"/>
      <c r="V149" s="404"/>
      <c r="W149" s="404"/>
      <c r="X149" s="404"/>
      <c r="Y149" s="404"/>
      <c r="Z149" s="404"/>
      <c r="AA149" s="404"/>
      <c r="AB149" s="404"/>
      <c r="AC149" s="404"/>
      <c r="AD149" s="404"/>
      <c r="AE149" s="404"/>
      <c r="AF149" s="404"/>
      <c r="AG149" s="404"/>
      <c r="AH149" s="404"/>
      <c r="AI149" s="404"/>
      <c r="AJ149" s="404"/>
      <c r="AK149" s="404"/>
      <c r="AL149" s="404"/>
      <c r="AM149" s="404"/>
      <c r="AN149" s="404"/>
      <c r="AO149" s="404"/>
      <c r="AP149" s="404"/>
      <c r="AQ149" s="404"/>
      <c r="AR149" s="404"/>
      <c r="AS149" s="404"/>
      <c r="AT149" s="404"/>
      <c r="AU149" s="404"/>
      <c r="AV149" s="404"/>
      <c r="AW149" s="404"/>
    </row>
    <row r="150" spans="1:49" ht="22.7" customHeight="1" x14ac:dyDescent="0.25">
      <c r="A150" s="404"/>
      <c r="B150" s="404"/>
      <c r="C150" s="404"/>
      <c r="D150" s="404"/>
      <c r="E150" s="404"/>
      <c r="F150" s="404"/>
      <c r="G150" s="404"/>
      <c r="H150" s="404"/>
      <c r="I150" s="404"/>
      <c r="J150" s="404"/>
      <c r="K150" s="404"/>
      <c r="L150" s="404"/>
      <c r="M150" s="404"/>
      <c r="N150" s="404"/>
      <c r="O150" s="404"/>
      <c r="P150" s="404"/>
      <c r="Q150" s="404"/>
      <c r="R150" s="404"/>
      <c r="S150" s="404"/>
      <c r="T150" s="404"/>
      <c r="U150" s="404"/>
      <c r="V150" s="404"/>
      <c r="W150" s="404"/>
      <c r="X150" s="404"/>
      <c r="Y150" s="404"/>
      <c r="Z150" s="404"/>
      <c r="AA150" s="404"/>
      <c r="AB150" s="404"/>
      <c r="AC150" s="404"/>
      <c r="AD150" s="404"/>
      <c r="AE150" s="404"/>
      <c r="AF150" s="404"/>
      <c r="AG150" s="404"/>
      <c r="AH150" s="404"/>
      <c r="AI150" s="404"/>
      <c r="AJ150" s="404"/>
      <c r="AK150" s="404"/>
      <c r="AL150" s="404"/>
      <c r="AM150" s="404"/>
      <c r="AN150" s="404"/>
      <c r="AO150" s="404"/>
      <c r="AP150" s="404"/>
      <c r="AQ150" s="404"/>
      <c r="AR150" s="404"/>
      <c r="AS150" s="404"/>
      <c r="AT150" s="404"/>
      <c r="AU150" s="404"/>
      <c r="AV150" s="404"/>
      <c r="AW150" s="404"/>
    </row>
    <row r="151" spans="1:49" ht="22.7" customHeight="1" x14ac:dyDescent="0.25">
      <c r="A151" s="404"/>
      <c r="B151" s="404"/>
      <c r="C151" s="404"/>
      <c r="D151" s="404"/>
      <c r="E151" s="404"/>
      <c r="F151" s="404"/>
      <c r="G151" s="404"/>
      <c r="H151" s="404"/>
      <c r="I151" s="404"/>
      <c r="J151" s="404"/>
      <c r="K151" s="404"/>
      <c r="L151" s="404"/>
      <c r="M151" s="404"/>
      <c r="N151" s="404"/>
      <c r="O151" s="404"/>
      <c r="P151" s="404"/>
      <c r="Q151" s="404"/>
      <c r="R151" s="404"/>
      <c r="S151" s="404"/>
      <c r="T151" s="404"/>
      <c r="U151" s="404"/>
      <c r="V151" s="404"/>
      <c r="W151" s="404"/>
      <c r="X151" s="404"/>
      <c r="Y151" s="404"/>
      <c r="Z151" s="404"/>
      <c r="AA151" s="404"/>
      <c r="AB151" s="404"/>
      <c r="AC151" s="404"/>
      <c r="AD151" s="404"/>
      <c r="AE151" s="404"/>
      <c r="AF151" s="404"/>
      <c r="AG151" s="404"/>
      <c r="AH151" s="404"/>
      <c r="AI151" s="404"/>
      <c r="AJ151" s="404"/>
      <c r="AK151" s="404"/>
      <c r="AL151" s="404"/>
      <c r="AM151" s="404"/>
      <c r="AN151" s="404"/>
      <c r="AO151" s="404"/>
      <c r="AP151" s="404"/>
      <c r="AQ151" s="404"/>
      <c r="AR151" s="404"/>
      <c r="AS151" s="404"/>
      <c r="AT151" s="404"/>
      <c r="AU151" s="404"/>
      <c r="AV151" s="404"/>
      <c r="AW151" s="404"/>
    </row>
    <row r="152" spans="1:49" ht="22.7" customHeight="1" x14ac:dyDescent="0.25">
      <c r="A152" s="404"/>
      <c r="B152" s="404"/>
      <c r="C152" s="404"/>
      <c r="D152" s="404"/>
      <c r="E152" s="404"/>
      <c r="F152" s="404"/>
      <c r="G152" s="404"/>
      <c r="H152" s="404"/>
      <c r="I152" s="404"/>
      <c r="J152" s="404"/>
      <c r="K152" s="404"/>
      <c r="L152" s="404"/>
      <c r="M152" s="404"/>
      <c r="N152" s="404"/>
      <c r="O152" s="404"/>
      <c r="P152" s="404"/>
      <c r="Q152" s="404"/>
      <c r="R152" s="404"/>
      <c r="S152" s="404"/>
      <c r="T152" s="404"/>
      <c r="U152" s="404"/>
      <c r="V152" s="404"/>
      <c r="W152" s="404"/>
      <c r="X152" s="404"/>
      <c r="Y152" s="404"/>
      <c r="Z152" s="404"/>
      <c r="AA152" s="404"/>
      <c r="AB152" s="404"/>
      <c r="AC152" s="404"/>
      <c r="AD152" s="404"/>
      <c r="AE152" s="404"/>
      <c r="AF152" s="404"/>
      <c r="AG152" s="404"/>
      <c r="AH152" s="404"/>
      <c r="AI152" s="404"/>
      <c r="AJ152" s="404"/>
      <c r="AK152" s="404"/>
      <c r="AL152" s="404"/>
      <c r="AM152" s="404"/>
      <c r="AN152" s="404"/>
      <c r="AO152" s="404"/>
      <c r="AP152" s="404"/>
      <c r="AQ152" s="404"/>
      <c r="AR152" s="404"/>
      <c r="AS152" s="404"/>
      <c r="AT152" s="404"/>
      <c r="AU152" s="404"/>
      <c r="AV152" s="404"/>
      <c r="AW152" s="404"/>
    </row>
    <row r="153" spans="1:49" ht="22.7" customHeight="1" x14ac:dyDescent="0.25">
      <c r="A153" s="404"/>
      <c r="B153" s="404"/>
      <c r="C153" s="404"/>
      <c r="D153" s="404"/>
      <c r="E153" s="404"/>
      <c r="F153" s="404"/>
      <c r="G153" s="404"/>
      <c r="H153" s="404"/>
      <c r="I153" s="404"/>
      <c r="J153" s="404"/>
      <c r="K153" s="404"/>
      <c r="L153" s="404"/>
      <c r="M153" s="404"/>
      <c r="N153" s="404"/>
      <c r="O153" s="404"/>
      <c r="P153" s="404"/>
      <c r="Q153" s="404"/>
      <c r="R153" s="404"/>
      <c r="S153" s="404"/>
      <c r="T153" s="404"/>
      <c r="U153" s="404"/>
      <c r="V153" s="404"/>
      <c r="W153" s="404"/>
      <c r="X153" s="404"/>
      <c r="Y153" s="404"/>
      <c r="Z153" s="404"/>
      <c r="AA153" s="404"/>
      <c r="AB153" s="404"/>
      <c r="AC153" s="404"/>
      <c r="AD153" s="404"/>
      <c r="AE153" s="404"/>
      <c r="AF153" s="404"/>
      <c r="AG153" s="404"/>
      <c r="AH153" s="404"/>
      <c r="AI153" s="404"/>
      <c r="AJ153" s="404"/>
      <c r="AK153" s="404"/>
      <c r="AL153" s="404"/>
      <c r="AM153" s="404"/>
      <c r="AN153" s="404"/>
      <c r="AO153" s="404"/>
      <c r="AP153" s="404"/>
      <c r="AQ153" s="404"/>
      <c r="AR153" s="404"/>
      <c r="AS153" s="404"/>
      <c r="AT153" s="404"/>
      <c r="AU153" s="404"/>
      <c r="AV153" s="404"/>
      <c r="AW153" s="404"/>
    </row>
    <row r="154" spans="1:49" ht="22.7" customHeight="1" x14ac:dyDescent="0.25">
      <c r="A154" s="404"/>
      <c r="B154" s="404"/>
      <c r="C154" s="404"/>
      <c r="D154" s="404"/>
      <c r="E154" s="404"/>
      <c r="F154" s="404"/>
      <c r="G154" s="404"/>
      <c r="H154" s="404"/>
      <c r="I154" s="404"/>
      <c r="J154" s="404"/>
      <c r="K154" s="404"/>
      <c r="L154" s="404"/>
      <c r="M154" s="404"/>
      <c r="N154" s="404"/>
      <c r="O154" s="404"/>
      <c r="P154" s="404"/>
      <c r="Q154" s="404"/>
      <c r="R154" s="404"/>
      <c r="S154" s="404"/>
      <c r="T154" s="404"/>
      <c r="U154" s="404"/>
      <c r="V154" s="404"/>
      <c r="W154" s="404"/>
      <c r="X154" s="404"/>
      <c r="Y154" s="404"/>
      <c r="Z154" s="404"/>
      <c r="AA154" s="404"/>
      <c r="AB154" s="404"/>
      <c r="AC154" s="404"/>
      <c r="AD154" s="404"/>
      <c r="AE154" s="404"/>
      <c r="AF154" s="404"/>
      <c r="AG154" s="404"/>
      <c r="AH154" s="404"/>
      <c r="AI154" s="404"/>
      <c r="AJ154" s="404"/>
      <c r="AK154" s="404"/>
      <c r="AL154" s="404"/>
      <c r="AM154" s="404"/>
      <c r="AN154" s="404"/>
      <c r="AO154" s="404"/>
      <c r="AP154" s="404"/>
      <c r="AQ154" s="404"/>
      <c r="AR154" s="404"/>
      <c r="AS154" s="404"/>
      <c r="AT154" s="404"/>
      <c r="AU154" s="404"/>
      <c r="AV154" s="404"/>
      <c r="AW154" s="404"/>
    </row>
    <row r="155" spans="1:49" ht="22.7" customHeight="1" x14ac:dyDescent="0.25">
      <c r="A155" s="404"/>
      <c r="B155" s="404"/>
      <c r="C155" s="404"/>
      <c r="D155" s="404"/>
      <c r="E155" s="404"/>
      <c r="F155" s="404"/>
      <c r="G155" s="404"/>
      <c r="H155" s="404"/>
      <c r="I155" s="404"/>
      <c r="J155" s="404"/>
      <c r="K155" s="404"/>
      <c r="L155" s="404"/>
      <c r="M155" s="404"/>
      <c r="N155" s="404"/>
      <c r="O155" s="404"/>
      <c r="P155" s="404"/>
      <c r="Q155" s="404"/>
      <c r="R155" s="404"/>
      <c r="S155" s="404"/>
      <c r="T155" s="404"/>
      <c r="U155" s="404"/>
      <c r="V155" s="404"/>
      <c r="W155" s="404"/>
      <c r="X155" s="404"/>
      <c r="Y155" s="404"/>
      <c r="Z155" s="404"/>
      <c r="AA155" s="404"/>
      <c r="AB155" s="404"/>
      <c r="AC155" s="404"/>
      <c r="AD155" s="404"/>
      <c r="AE155" s="404"/>
      <c r="AF155" s="404"/>
      <c r="AG155" s="404"/>
      <c r="AH155" s="404"/>
      <c r="AI155" s="404"/>
      <c r="AJ155" s="404"/>
      <c r="AK155" s="404"/>
      <c r="AL155" s="404"/>
      <c r="AM155" s="404"/>
      <c r="AN155" s="404"/>
      <c r="AO155" s="404"/>
      <c r="AP155" s="404"/>
      <c r="AQ155" s="404"/>
      <c r="AR155" s="404"/>
      <c r="AS155" s="404"/>
      <c r="AT155" s="404"/>
      <c r="AU155" s="404"/>
      <c r="AV155" s="404"/>
      <c r="AW155" s="404"/>
    </row>
    <row r="156" spans="1:49" ht="22.7" customHeight="1" x14ac:dyDescent="0.25">
      <c r="Q156" s="404"/>
      <c r="R156" s="404"/>
      <c r="S156" s="404"/>
      <c r="T156" s="404"/>
      <c r="U156" s="404"/>
      <c r="V156" s="404"/>
      <c r="W156" s="404"/>
      <c r="X156" s="404"/>
      <c r="Y156" s="404"/>
      <c r="Z156" s="404"/>
      <c r="AA156" s="404"/>
      <c r="AB156" s="404"/>
      <c r="AC156" s="404"/>
      <c r="AD156" s="404"/>
      <c r="AE156" s="404"/>
      <c r="AF156" s="404"/>
      <c r="AG156" s="404"/>
      <c r="AH156" s="404"/>
      <c r="AI156" s="404"/>
      <c r="AJ156" s="404"/>
      <c r="AK156" s="404"/>
      <c r="AL156" s="404"/>
      <c r="AM156" s="404"/>
      <c r="AN156" s="404"/>
      <c r="AO156" s="404"/>
      <c r="AP156" s="404"/>
      <c r="AQ156" s="404"/>
      <c r="AR156" s="404"/>
      <c r="AS156" s="404"/>
      <c r="AT156" s="404"/>
      <c r="AU156" s="404"/>
      <c r="AV156" s="404"/>
      <c r="AW156" s="404"/>
    </row>
    <row r="157" spans="1:49" ht="22.7" customHeight="1" x14ac:dyDescent="0.25">
      <c r="Q157" s="404"/>
      <c r="R157" s="404"/>
      <c r="S157" s="404"/>
      <c r="T157" s="404"/>
      <c r="U157" s="404"/>
      <c r="V157" s="404"/>
      <c r="W157" s="404"/>
      <c r="X157" s="404"/>
      <c r="Y157" s="404"/>
      <c r="Z157" s="404"/>
      <c r="AA157" s="404"/>
      <c r="AB157" s="404"/>
      <c r="AC157" s="404"/>
      <c r="AD157" s="404"/>
      <c r="AE157" s="404"/>
      <c r="AF157" s="404"/>
      <c r="AG157" s="404"/>
      <c r="AH157" s="404"/>
      <c r="AI157" s="404"/>
      <c r="AJ157" s="404"/>
      <c r="AK157" s="404"/>
      <c r="AL157" s="404"/>
      <c r="AM157" s="404"/>
      <c r="AN157" s="404"/>
      <c r="AO157" s="404"/>
      <c r="AP157" s="404"/>
      <c r="AQ157" s="404"/>
      <c r="AR157" s="404"/>
      <c r="AS157" s="404"/>
      <c r="AT157" s="404"/>
      <c r="AU157" s="404"/>
      <c r="AV157" s="404"/>
      <c r="AW157" s="404"/>
    </row>
    <row r="158" spans="1:49" ht="22.7" customHeight="1" x14ac:dyDescent="0.25">
      <c r="Q158" s="404"/>
      <c r="R158" s="404"/>
      <c r="S158" s="404"/>
      <c r="T158" s="404"/>
      <c r="U158" s="404"/>
      <c r="V158" s="404"/>
      <c r="W158" s="404"/>
      <c r="X158" s="404"/>
      <c r="Y158" s="404"/>
      <c r="Z158" s="404"/>
      <c r="AA158" s="404"/>
      <c r="AB158" s="404"/>
      <c r="AC158" s="404"/>
      <c r="AD158" s="404"/>
      <c r="AE158" s="404"/>
      <c r="AF158" s="404"/>
      <c r="AG158" s="404"/>
      <c r="AH158" s="404"/>
      <c r="AI158" s="404"/>
      <c r="AJ158" s="404"/>
      <c r="AK158" s="404"/>
      <c r="AL158" s="404"/>
      <c r="AM158" s="404"/>
      <c r="AN158" s="404"/>
      <c r="AO158" s="404"/>
      <c r="AP158" s="404"/>
      <c r="AQ158" s="404"/>
      <c r="AR158" s="404"/>
      <c r="AS158" s="404"/>
      <c r="AT158" s="404"/>
      <c r="AU158" s="404"/>
      <c r="AV158" s="404"/>
      <c r="AW158" s="404"/>
    </row>
    <row r="159" spans="1:49" ht="22.7" customHeight="1" x14ac:dyDescent="0.25">
      <c r="Q159" s="404"/>
      <c r="R159" s="404"/>
      <c r="S159" s="404"/>
      <c r="T159" s="404"/>
      <c r="U159" s="404"/>
      <c r="V159" s="404"/>
      <c r="W159" s="404"/>
      <c r="X159" s="404"/>
      <c r="Y159" s="404"/>
      <c r="Z159" s="404"/>
      <c r="AA159" s="404"/>
      <c r="AB159" s="404"/>
      <c r="AC159" s="404"/>
      <c r="AD159" s="404"/>
      <c r="AE159" s="404"/>
      <c r="AF159" s="404"/>
      <c r="AG159" s="404"/>
      <c r="AH159" s="404"/>
      <c r="AI159" s="404"/>
      <c r="AJ159" s="404"/>
      <c r="AK159" s="404"/>
      <c r="AL159" s="404"/>
      <c r="AM159" s="404"/>
      <c r="AN159" s="404"/>
      <c r="AO159" s="404"/>
      <c r="AP159" s="404"/>
      <c r="AQ159" s="404"/>
      <c r="AR159" s="404"/>
      <c r="AS159" s="404"/>
      <c r="AT159" s="404"/>
      <c r="AU159" s="404"/>
      <c r="AV159" s="404"/>
      <c r="AW159" s="404"/>
    </row>
    <row r="160" spans="1:49" ht="22.7" customHeight="1" x14ac:dyDescent="0.25">
      <c r="Q160" s="404"/>
      <c r="R160" s="404"/>
      <c r="S160" s="404"/>
      <c r="T160" s="404"/>
      <c r="U160" s="404"/>
      <c r="V160" s="404"/>
      <c r="W160" s="404"/>
      <c r="X160" s="404"/>
      <c r="Y160" s="404"/>
      <c r="Z160" s="404"/>
      <c r="AA160" s="404"/>
      <c r="AB160" s="404"/>
      <c r="AC160" s="404"/>
      <c r="AD160" s="404"/>
      <c r="AE160" s="404"/>
      <c r="AF160" s="404"/>
      <c r="AG160" s="404"/>
      <c r="AH160" s="404"/>
      <c r="AI160" s="404"/>
      <c r="AJ160" s="404"/>
      <c r="AK160" s="404"/>
      <c r="AL160" s="404"/>
      <c r="AM160" s="404"/>
      <c r="AN160" s="404"/>
      <c r="AO160" s="404"/>
      <c r="AP160" s="404"/>
      <c r="AQ160" s="404"/>
      <c r="AR160" s="404"/>
      <c r="AS160" s="404"/>
      <c r="AT160" s="404"/>
      <c r="AU160" s="404"/>
      <c r="AV160" s="404"/>
      <c r="AW160" s="404"/>
    </row>
    <row r="161" spans="17:49" ht="22.7" customHeight="1" x14ac:dyDescent="0.25">
      <c r="Q161" s="404"/>
      <c r="R161" s="404"/>
      <c r="S161" s="404"/>
      <c r="T161" s="404"/>
      <c r="U161" s="404"/>
      <c r="V161" s="404"/>
      <c r="W161" s="404"/>
      <c r="X161" s="404"/>
      <c r="Y161" s="404"/>
      <c r="Z161" s="404"/>
      <c r="AA161" s="404"/>
      <c r="AB161" s="404"/>
      <c r="AC161" s="404"/>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row>
    <row r="162" spans="17:49" ht="22.7" customHeight="1" x14ac:dyDescent="0.25">
      <c r="Q162" s="404"/>
      <c r="R162" s="404"/>
      <c r="S162" s="404"/>
      <c r="T162" s="404"/>
      <c r="U162" s="404"/>
      <c r="V162" s="404"/>
      <c r="W162" s="404"/>
      <c r="X162" s="404"/>
      <c r="Y162" s="404"/>
      <c r="Z162" s="404"/>
      <c r="AA162" s="404"/>
      <c r="AB162" s="404"/>
      <c r="AC162" s="404"/>
      <c r="AD162" s="404"/>
      <c r="AE162" s="404"/>
      <c r="AF162" s="404"/>
      <c r="AG162" s="404"/>
      <c r="AH162" s="404"/>
      <c r="AI162" s="404"/>
      <c r="AJ162" s="404"/>
      <c r="AK162" s="404"/>
      <c r="AL162" s="404"/>
      <c r="AM162" s="404"/>
      <c r="AN162" s="404"/>
      <c r="AO162" s="404"/>
      <c r="AP162" s="404"/>
      <c r="AQ162" s="404"/>
      <c r="AR162" s="404"/>
      <c r="AS162" s="404"/>
      <c r="AT162" s="404"/>
      <c r="AU162" s="404"/>
      <c r="AV162" s="404"/>
      <c r="AW162" s="404"/>
    </row>
    <row r="163" spans="17:49" ht="22.7" customHeight="1" x14ac:dyDescent="0.25">
      <c r="Q163" s="404"/>
      <c r="R163" s="404"/>
      <c r="S163" s="404"/>
      <c r="T163" s="404"/>
      <c r="U163" s="404"/>
      <c r="V163" s="404"/>
      <c r="W163" s="404"/>
      <c r="X163" s="404"/>
      <c r="Y163" s="404"/>
      <c r="Z163" s="404"/>
      <c r="AA163" s="404"/>
      <c r="AB163" s="404"/>
      <c r="AC163" s="404"/>
      <c r="AD163" s="404"/>
      <c r="AE163" s="404"/>
      <c r="AF163" s="404"/>
      <c r="AG163" s="404"/>
      <c r="AH163" s="404"/>
      <c r="AI163" s="404"/>
      <c r="AJ163" s="404"/>
      <c r="AK163" s="404"/>
      <c r="AL163" s="404"/>
      <c r="AM163" s="404"/>
      <c r="AN163" s="404"/>
      <c r="AO163" s="404"/>
      <c r="AP163" s="404"/>
      <c r="AQ163" s="404"/>
      <c r="AR163" s="404"/>
      <c r="AS163" s="404"/>
      <c r="AT163" s="404"/>
      <c r="AU163" s="404"/>
      <c r="AV163" s="404"/>
      <c r="AW163" s="404"/>
    </row>
    <row r="164" spans="17:49" ht="22.7" customHeight="1" x14ac:dyDescent="0.25">
      <c r="Q164" s="404"/>
      <c r="R164" s="404"/>
      <c r="S164" s="404"/>
      <c r="T164" s="404"/>
      <c r="U164" s="404"/>
      <c r="V164" s="404"/>
      <c r="W164" s="404"/>
      <c r="X164" s="404"/>
      <c r="Y164" s="404"/>
      <c r="Z164" s="404"/>
      <c r="AA164" s="404"/>
      <c r="AB164" s="404"/>
      <c r="AC164" s="404"/>
      <c r="AD164" s="404"/>
      <c r="AE164" s="404"/>
      <c r="AF164" s="404"/>
      <c r="AG164" s="404"/>
      <c r="AH164" s="404"/>
      <c r="AI164" s="404"/>
      <c r="AJ164" s="404"/>
      <c r="AK164" s="404"/>
      <c r="AL164" s="404"/>
      <c r="AM164" s="404"/>
      <c r="AN164" s="404"/>
      <c r="AO164" s="404"/>
      <c r="AP164" s="404"/>
      <c r="AQ164" s="404"/>
      <c r="AR164" s="404"/>
      <c r="AS164" s="404"/>
      <c r="AT164" s="404"/>
      <c r="AU164" s="404"/>
      <c r="AV164" s="404"/>
      <c r="AW164" s="404"/>
    </row>
    <row r="165" spans="17:49" ht="22.7" customHeight="1" x14ac:dyDescent="0.25">
      <c r="Q165" s="404"/>
      <c r="R165" s="404"/>
      <c r="S165" s="404"/>
      <c r="T165" s="404"/>
      <c r="U165" s="404"/>
      <c r="V165" s="404"/>
      <c r="W165" s="404"/>
      <c r="X165" s="404"/>
      <c r="Y165" s="404"/>
      <c r="Z165" s="404"/>
      <c r="AA165" s="404"/>
      <c r="AB165" s="404"/>
      <c r="AC165" s="404"/>
      <c r="AD165" s="404"/>
      <c r="AE165" s="404"/>
      <c r="AF165" s="404"/>
      <c r="AG165" s="404"/>
      <c r="AH165" s="404"/>
      <c r="AI165" s="404"/>
      <c r="AJ165" s="404"/>
      <c r="AK165" s="404"/>
      <c r="AL165" s="404"/>
      <c r="AM165" s="404"/>
      <c r="AN165" s="404"/>
      <c r="AO165" s="404"/>
      <c r="AP165" s="404"/>
      <c r="AQ165" s="404"/>
      <c r="AR165" s="404"/>
      <c r="AS165" s="404"/>
      <c r="AT165" s="404"/>
      <c r="AU165" s="404"/>
      <c r="AV165" s="404"/>
      <c r="AW165" s="404"/>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rgb="FFFFFF00"/>
  </sheetPr>
  <dimension ref="A3:AMJ62"/>
  <sheetViews>
    <sheetView showGridLines="0" showRowColHeaders="0" workbookViewId="0">
      <selection activeCell="F10" sqref="F10"/>
    </sheetView>
  </sheetViews>
  <sheetFormatPr baseColWidth="10" defaultColWidth="10.5" defaultRowHeight="15.75" x14ac:dyDescent="0.25"/>
  <cols>
    <col min="1" max="2" width="10.5" style="1"/>
    <col min="3" max="3" width="28.375" style="1" customWidth="1"/>
    <col min="4" max="4" width="15.625" style="1" customWidth="1"/>
    <col min="5" max="5" width="18.125" style="1" customWidth="1"/>
    <col min="6" max="6" width="17.375" style="1" customWidth="1"/>
    <col min="7" max="7" width="18.125" style="1" customWidth="1"/>
    <col min="8" max="8" width="17.125" style="1" customWidth="1"/>
    <col min="9" max="9" width="17.75" style="1" customWidth="1"/>
    <col min="10" max="10" width="30.5" style="1" customWidth="1"/>
    <col min="11" max="11" width="15.25" style="1" customWidth="1"/>
    <col min="12" max="12" width="10.5" style="1"/>
    <col min="13" max="13" width="6.5" style="1" customWidth="1"/>
    <col min="14" max="19" width="10.5" style="1"/>
    <col min="20" max="20" width="14.25" style="1" customWidth="1"/>
    <col min="21" max="21" width="13.875" style="1" customWidth="1"/>
    <col min="22" max="22" width="16.125" style="1" customWidth="1"/>
    <col min="23" max="23" width="15.25" style="1" customWidth="1"/>
    <col min="24" max="24" width="15.875" style="1" customWidth="1"/>
    <col min="25" max="25" width="16.25" style="1" customWidth="1"/>
    <col min="26" max="26" width="13.875" style="1" customWidth="1"/>
    <col min="27" max="1024" width="10.5" style="1"/>
  </cols>
  <sheetData>
    <row r="3" spans="1:80" x14ac:dyDescent="0.25">
      <c r="C3" s="6" t="s">
        <v>283</v>
      </c>
    </row>
    <row r="4" spans="1:80" x14ac:dyDescent="0.25">
      <c r="C4" s="250" t="s">
        <v>284</v>
      </c>
      <c r="D4" s="250" t="s">
        <v>285</v>
      </c>
      <c r="E4" s="251" t="s">
        <v>286</v>
      </c>
      <c r="F4" s="251" t="s">
        <v>274</v>
      </c>
      <c r="G4" s="251" t="s">
        <v>287</v>
      </c>
    </row>
    <row r="5" spans="1:80" x14ac:dyDescent="0.25">
      <c r="C5" s="422">
        <f>SUM('3. Kosten'!K12:K31)</f>
        <v>102160</v>
      </c>
      <c r="D5" s="422">
        <f>SUM('3. Kosten'!L12:L31)</f>
        <v>101250</v>
      </c>
      <c r="E5" s="252">
        <f>Budget</f>
        <v>120000</v>
      </c>
      <c r="F5" s="253">
        <f>E5-D5</f>
        <v>18750</v>
      </c>
      <c r="G5" s="253">
        <f>D5</f>
        <v>101250</v>
      </c>
    </row>
    <row r="6" spans="1:80" x14ac:dyDescent="0.25">
      <c r="C6" s="6"/>
      <c r="D6" s="6"/>
      <c r="E6" s="6"/>
      <c r="F6" s="6"/>
    </row>
    <row r="7" spans="1:80" x14ac:dyDescent="0.25">
      <c r="C7"/>
      <c r="D7"/>
      <c r="E7"/>
      <c r="F7" s="6"/>
    </row>
    <row r="8" spans="1:80" x14ac:dyDescent="0.25">
      <c r="C8"/>
      <c r="D8"/>
      <c r="E8"/>
      <c r="F8" s="6"/>
    </row>
    <row r="11" spans="1:80" ht="26.85" customHeight="1" x14ac:dyDescent="0.25">
      <c r="C11" s="10" t="s">
        <v>181</v>
      </c>
      <c r="D11" s="1" t="s">
        <v>288</v>
      </c>
      <c r="E11" s="1" t="s">
        <v>104</v>
      </c>
      <c r="O11"/>
      <c r="P11"/>
      <c r="T11" s="467" t="s">
        <v>289</v>
      </c>
      <c r="U11" s="467"/>
      <c r="V11" s="467"/>
      <c r="W11" s="467"/>
      <c r="X11" s="467"/>
      <c r="Y11" s="467"/>
      <c r="Z11" s="467"/>
    </row>
    <row r="12" spans="1:80" s="31" customFormat="1" ht="19.899999999999999" customHeight="1" x14ac:dyDescent="0.25">
      <c r="C12" s="11" t="str">
        <f>'3. Kosten'!D11</f>
        <v>Lieferanten</v>
      </c>
      <c r="D12" s="254">
        <f>'3. Kosten'!D33</f>
        <v>80000</v>
      </c>
      <c r="E12" s="255">
        <f>'3. Kosten'!M33</f>
        <v>78300</v>
      </c>
      <c r="O12"/>
      <c r="P12"/>
      <c r="S12" s="256" t="str">
        <f>'3. Kosten'!C11</f>
        <v>Teilprojekte / Kosten</v>
      </c>
      <c r="T12" s="256" t="str">
        <f>'3. Kosten'!D11</f>
        <v>Lieferanten</v>
      </c>
      <c r="U12" s="256" t="str">
        <f>'3. Kosten'!E11</f>
        <v>Baukosten</v>
      </c>
      <c r="V12" s="256" t="str">
        <f>'3. Kosten'!F11</f>
        <v>Personalkosten</v>
      </c>
      <c r="W12" s="256" t="str">
        <f>'3. Kosten'!G11</f>
        <v>Materialkosten</v>
      </c>
      <c r="X12" s="256" t="str">
        <f>'3. Kosten'!H11</f>
        <v>Genehmigung</v>
      </c>
      <c r="Y12" s="256" t="str">
        <f>'3. Kosten'!I11</f>
        <v>Entsorgung</v>
      </c>
      <c r="Z12" s="256" t="str">
        <f>'3. Kosten'!J11</f>
        <v>Sonstige</v>
      </c>
      <c r="AA12" s="31" t="s">
        <v>290</v>
      </c>
    </row>
    <row r="13" spans="1:80" ht="19.899999999999999" customHeight="1" x14ac:dyDescent="0.25">
      <c r="A13" s="6"/>
      <c r="B13" s="6"/>
      <c r="C13" s="11" t="str">
        <f>'3. Kosten'!E11</f>
        <v>Baukosten</v>
      </c>
      <c r="D13" s="257">
        <f>'3. Kosten'!E33</f>
        <v>2000</v>
      </c>
      <c r="E13" s="257">
        <f>'3. Kosten'!N33</f>
        <v>1500</v>
      </c>
      <c r="F13" s="6"/>
      <c r="G13" s="6"/>
      <c r="H13" s="6"/>
      <c r="I13" s="6"/>
      <c r="J13" s="6"/>
      <c r="K13" s="6"/>
      <c r="L13" s="6"/>
      <c r="M13" s="6"/>
      <c r="N13" s="6"/>
      <c r="O13"/>
      <c r="P13"/>
      <c r="Q13" s="6"/>
      <c r="R13" s="6"/>
      <c r="S13" s="7">
        <f>'3. Kosten'!C31</f>
        <v>0</v>
      </c>
      <c r="T13" s="257">
        <f>'3. Kosten'!D12-'3. Kosten'!M12</f>
        <v>3000</v>
      </c>
      <c r="U13" s="257">
        <f>'3. Kosten'!E12-'3. Kosten'!N12</f>
        <v>0</v>
      </c>
      <c r="V13" s="257">
        <f>'3. Kosten'!F12-'3. Kosten'!O12</f>
        <v>0</v>
      </c>
      <c r="W13" s="257">
        <f>'3. Kosten'!G12-'3. Kosten'!P12</f>
        <v>0</v>
      </c>
      <c r="X13" s="257">
        <f>'3. Kosten'!H12-'3. Kosten'!Q12</f>
        <v>0</v>
      </c>
      <c r="Y13" s="257">
        <f>'3. Kosten'!I12-'3. Kosten'!R12</f>
        <v>0</v>
      </c>
      <c r="Z13" s="257">
        <f>'3. Kosten'!J12-'3. Kosten'!S12</f>
        <v>0</v>
      </c>
      <c r="AA13" s="257">
        <f t="shared" ref="AA13:AA33" si="0">SUM(T13:Z13)</f>
        <v>3000</v>
      </c>
      <c r="AB13" s="6"/>
      <c r="AC13" s="6"/>
      <c r="AD13" s="257"/>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row>
    <row r="14" spans="1:80" ht="19.899999999999999" customHeight="1" x14ac:dyDescent="0.25">
      <c r="A14" s="6"/>
      <c r="B14" s="6"/>
      <c r="C14" s="11" t="str">
        <f>'3. Kosten'!F11</f>
        <v>Personalkosten</v>
      </c>
      <c r="D14" s="257">
        <f>'3. Kosten'!F33</f>
        <v>6900</v>
      </c>
      <c r="E14" s="257">
        <f>'3. Kosten'!O33</f>
        <v>5500</v>
      </c>
      <c r="F14" s="6"/>
      <c r="G14" s="6"/>
      <c r="H14" s="6"/>
      <c r="I14" s="6"/>
      <c r="J14" s="6"/>
      <c r="K14" s="6"/>
      <c r="L14" s="6"/>
      <c r="M14" s="6"/>
      <c r="N14" s="6"/>
      <c r="O14"/>
      <c r="P14"/>
      <c r="Q14" s="6"/>
      <c r="R14" s="6"/>
      <c r="S14" s="7">
        <f>'3. Kosten'!C32</f>
        <v>0</v>
      </c>
      <c r="T14" s="257">
        <f>'3. Kosten'!D13-'3. Kosten'!M13</f>
        <v>2000</v>
      </c>
      <c r="U14" s="257">
        <f>'3. Kosten'!E13-'3. Kosten'!N13</f>
        <v>-1500</v>
      </c>
      <c r="V14" s="257">
        <f>'3. Kosten'!F13-'3. Kosten'!O13</f>
        <v>0</v>
      </c>
      <c r="W14" s="257">
        <f>'3. Kosten'!G13-'3. Kosten'!P13</f>
        <v>0</v>
      </c>
      <c r="X14" s="257">
        <f>'3. Kosten'!H13-'3. Kosten'!Q13</f>
        <v>0</v>
      </c>
      <c r="Y14" s="257">
        <f>'3. Kosten'!I13-'3. Kosten'!R13</f>
        <v>0</v>
      </c>
      <c r="Z14" s="257">
        <f>'3. Kosten'!J13-'3. Kosten'!S13</f>
        <v>0</v>
      </c>
      <c r="AA14" s="257">
        <f t="shared" si="0"/>
        <v>500</v>
      </c>
      <c r="AB14" s="6"/>
      <c r="AC14" s="6"/>
      <c r="AD14" s="257"/>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row>
    <row r="15" spans="1:80" ht="19.899999999999999" customHeight="1" x14ac:dyDescent="0.25">
      <c r="A15" s="6"/>
      <c r="B15" s="6"/>
      <c r="C15" s="11" t="str">
        <f>'3. Kosten'!G11</f>
        <v>Materialkosten</v>
      </c>
      <c r="D15" s="257">
        <f>'3. Kosten'!G33</f>
        <v>7300</v>
      </c>
      <c r="E15" s="257">
        <f>'3. Kosten'!P33</f>
        <v>12750</v>
      </c>
      <c r="F15" s="6"/>
      <c r="G15" s="6"/>
      <c r="H15" s="6"/>
      <c r="I15" s="6"/>
      <c r="J15" s="6"/>
      <c r="K15" s="6"/>
      <c r="L15" s="6"/>
      <c r="M15" s="6"/>
      <c r="N15" s="6"/>
      <c r="O15"/>
      <c r="P15"/>
      <c r="Q15" s="6"/>
      <c r="R15" s="6"/>
      <c r="S15" s="7" t="str">
        <f>'3. Kosten'!C33</f>
        <v>Summen</v>
      </c>
      <c r="T15" s="257">
        <f>'3. Kosten'!D14-'3. Kosten'!M14</f>
        <v>0</v>
      </c>
      <c r="U15" s="257">
        <f>'3. Kosten'!E14-'3. Kosten'!N14</f>
        <v>0</v>
      </c>
      <c r="V15" s="257">
        <f>'3. Kosten'!F14-'3. Kosten'!O14</f>
        <v>0</v>
      </c>
      <c r="W15" s="257">
        <f>'3. Kosten'!G14-'3. Kosten'!P14</f>
        <v>-450</v>
      </c>
      <c r="X15" s="257">
        <f>'3. Kosten'!H14-'3. Kosten'!Q14</f>
        <v>0</v>
      </c>
      <c r="Y15" s="257">
        <f>'3. Kosten'!I14-'3. Kosten'!R14</f>
        <v>0</v>
      </c>
      <c r="Z15" s="257">
        <f>'3. Kosten'!J14-'3. Kosten'!S14</f>
        <v>0</v>
      </c>
      <c r="AA15" s="257">
        <f t="shared" si="0"/>
        <v>-450</v>
      </c>
      <c r="AB15" s="6"/>
      <c r="AC15" s="6"/>
      <c r="AD15" s="257"/>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row>
    <row r="16" spans="1:80" ht="19.899999999999999" customHeight="1" x14ac:dyDescent="0.25">
      <c r="A16" s="6"/>
      <c r="B16" s="6"/>
      <c r="C16" s="11" t="str">
        <f>'3. Kosten'!H11</f>
        <v>Genehmigung</v>
      </c>
      <c r="D16" s="257">
        <f>'3. Kosten'!H33</f>
        <v>3200</v>
      </c>
      <c r="E16" s="257">
        <f>'3. Kosten'!Q33</f>
        <v>3200</v>
      </c>
      <c r="F16" s="6"/>
      <c r="G16" s="6"/>
      <c r="H16" s="6"/>
      <c r="I16" s="6"/>
      <c r="J16" s="6"/>
      <c r="K16" s="6"/>
      <c r="L16" s="6"/>
      <c r="M16" s="6"/>
      <c r="N16" s="6"/>
      <c r="O16"/>
      <c r="P16"/>
      <c r="Q16" s="6"/>
      <c r="R16" s="6"/>
      <c r="S16" s="7" t="str">
        <f>'3. Kosten'!C15</f>
        <v>Bodenaufarbeiten</v>
      </c>
      <c r="T16" s="257">
        <f>'3. Kosten'!D15-'3. Kosten'!M15</f>
        <v>-3200</v>
      </c>
      <c r="U16" s="257">
        <f>'3. Kosten'!E15-'3. Kosten'!N15</f>
        <v>2000</v>
      </c>
      <c r="V16" s="257">
        <f>'3. Kosten'!F15-'3. Kosten'!O15</f>
        <v>0</v>
      </c>
      <c r="W16" s="257">
        <f>'3. Kosten'!G15-'3. Kosten'!P15</f>
        <v>-1500</v>
      </c>
      <c r="X16" s="257">
        <f>'3. Kosten'!H15-'3. Kosten'!Q15</f>
        <v>0</v>
      </c>
      <c r="Y16" s="257">
        <f>'3. Kosten'!I15-'3. Kosten'!R15</f>
        <v>0</v>
      </c>
      <c r="Z16" s="257">
        <f>'3. Kosten'!J15-'3. Kosten'!S15</f>
        <v>0</v>
      </c>
      <c r="AA16" s="257">
        <f t="shared" si="0"/>
        <v>-2700</v>
      </c>
      <c r="AB16" s="6"/>
      <c r="AC16" s="6"/>
      <c r="AD16" s="257"/>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row>
    <row r="17" spans="1:80" ht="19.899999999999999" customHeight="1" x14ac:dyDescent="0.25">
      <c r="A17" s="6"/>
      <c r="B17" s="6"/>
      <c r="C17" s="11" t="str">
        <f>'3. Kosten'!I11</f>
        <v>Entsorgung</v>
      </c>
      <c r="D17" s="257">
        <f>'3. Kosten'!J33</f>
        <v>1570</v>
      </c>
      <c r="E17" s="257">
        <f>'3. Kosten'!R33</f>
        <v>0</v>
      </c>
      <c r="F17" s="6"/>
      <c r="G17" s="6"/>
      <c r="H17" s="6"/>
      <c r="I17" s="6"/>
      <c r="J17" s="6"/>
      <c r="K17" s="6"/>
      <c r="L17" s="6"/>
      <c r="M17" s="6"/>
      <c r="N17" s="6"/>
      <c r="O17"/>
      <c r="P17"/>
      <c r="Q17" s="6"/>
      <c r="R17" s="6"/>
      <c r="S17" s="7" t="str">
        <f>'3. Kosten'!C16</f>
        <v xml:space="preserve">Bodenbeschichtung </v>
      </c>
      <c r="T17" s="257">
        <f>'3. Kosten'!D16-'3. Kosten'!M16</f>
        <v>-100</v>
      </c>
      <c r="U17" s="257">
        <f>'3. Kosten'!E16-'3. Kosten'!N16</f>
        <v>0</v>
      </c>
      <c r="V17" s="257">
        <f>'3. Kosten'!F16-'3. Kosten'!O16</f>
        <v>0</v>
      </c>
      <c r="W17" s="257">
        <f>'3. Kosten'!G16-'3. Kosten'!P16</f>
        <v>0</v>
      </c>
      <c r="X17" s="257">
        <f>'3. Kosten'!H16-'3. Kosten'!Q16</f>
        <v>0</v>
      </c>
      <c r="Y17" s="257">
        <f>'3. Kosten'!I16-'3. Kosten'!R16</f>
        <v>0</v>
      </c>
      <c r="Z17" s="257">
        <f>'3. Kosten'!J16-'3. Kosten'!S16</f>
        <v>0</v>
      </c>
      <c r="AA17" s="257">
        <f t="shared" si="0"/>
        <v>-100</v>
      </c>
      <c r="AB17" s="6"/>
      <c r="AC17" s="6"/>
      <c r="AD17" s="257"/>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row>
    <row r="18" spans="1:80" ht="19.899999999999999" customHeight="1" x14ac:dyDescent="0.25">
      <c r="A18" s="6"/>
      <c r="B18" s="6"/>
      <c r="C18" s="11" t="str">
        <f>'3. Kosten'!J11</f>
        <v>Sonstige</v>
      </c>
      <c r="D18" s="257">
        <f>'3. Kosten'!J33</f>
        <v>1570</v>
      </c>
      <c r="E18" s="257">
        <f>'3. Kosten'!S33</f>
        <v>0</v>
      </c>
      <c r="F18" s="6"/>
      <c r="G18" s="6"/>
      <c r="H18" s="6"/>
      <c r="I18" s="6"/>
      <c r="J18" s="6"/>
      <c r="K18" s="6"/>
      <c r="L18" s="6"/>
      <c r="M18" s="6"/>
      <c r="N18" s="6"/>
      <c r="O18"/>
      <c r="P18"/>
      <c r="Q18" s="6"/>
      <c r="R18" s="6"/>
      <c r="S18" s="7" t="str">
        <f>'3. Kosten'!C17</f>
        <v>Stahlbau</v>
      </c>
      <c r="T18" s="257">
        <f>'3. Kosten'!D17-'3. Kosten'!M17</f>
        <v>0</v>
      </c>
      <c r="U18" s="257">
        <f>'3. Kosten'!E17-'3. Kosten'!N17</f>
        <v>0</v>
      </c>
      <c r="V18" s="257">
        <f>'3. Kosten'!F17-'3. Kosten'!O17</f>
        <v>300</v>
      </c>
      <c r="W18" s="257">
        <f>'3. Kosten'!G17-'3. Kosten'!P17</f>
        <v>-2000</v>
      </c>
      <c r="X18" s="257">
        <f>'3. Kosten'!H17-'3. Kosten'!Q17</f>
        <v>0</v>
      </c>
      <c r="Y18" s="257">
        <f>'3. Kosten'!I17-'3. Kosten'!R17</f>
        <v>0</v>
      </c>
      <c r="Z18" s="257">
        <f>'3. Kosten'!J17-'3. Kosten'!S17</f>
        <v>0</v>
      </c>
      <c r="AA18" s="257">
        <f t="shared" si="0"/>
        <v>-1700</v>
      </c>
      <c r="AB18" s="6"/>
      <c r="AC18" s="6"/>
      <c r="AD18" s="257"/>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row>
    <row r="19" spans="1:80" ht="19.899999999999999" customHeight="1" x14ac:dyDescent="0.25">
      <c r="A19" s="6"/>
      <c r="B19" s="6"/>
      <c r="C19" s="6"/>
      <c r="D19" s="6"/>
      <c r="E19" s="6"/>
      <c r="F19" s="6"/>
      <c r="G19" s="6"/>
      <c r="H19" s="6"/>
      <c r="I19" s="6"/>
      <c r="J19" s="6"/>
      <c r="K19" s="6"/>
      <c r="L19" s="6"/>
      <c r="M19" s="6"/>
      <c r="N19" s="6"/>
      <c r="O19"/>
      <c r="P19"/>
      <c r="Q19" s="6"/>
      <c r="R19" s="6"/>
      <c r="S19" s="7" t="str">
        <f>'3. Kosten'!C18</f>
        <v>Verrohrung</v>
      </c>
      <c r="T19" s="257">
        <f>'3. Kosten'!D18-'3. Kosten'!M18</f>
        <v>0</v>
      </c>
      <c r="U19" s="257">
        <f>'3. Kosten'!E18-'3. Kosten'!N18</f>
        <v>0</v>
      </c>
      <c r="V19" s="257">
        <f>'3. Kosten'!F18-'3. Kosten'!O18</f>
        <v>0</v>
      </c>
      <c r="W19" s="257">
        <f>'3. Kosten'!G18-'3. Kosten'!P18</f>
        <v>0</v>
      </c>
      <c r="X19" s="257">
        <f>'3. Kosten'!H18-'3. Kosten'!Q18</f>
        <v>0</v>
      </c>
      <c r="Y19" s="257">
        <f>'3. Kosten'!I18-'3. Kosten'!R18</f>
        <v>0</v>
      </c>
      <c r="Z19" s="257">
        <f>'3. Kosten'!J18-'3. Kosten'!S18</f>
        <v>0</v>
      </c>
      <c r="AA19" s="257">
        <f t="shared" si="0"/>
        <v>0</v>
      </c>
      <c r="AB19" s="6"/>
      <c r="AC19" s="6"/>
      <c r="AD19" s="257"/>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row>
    <row r="20" spans="1:80" x14ac:dyDescent="0.25">
      <c r="O20"/>
      <c r="P20"/>
      <c r="S20" s="7" t="str">
        <f>'3. Kosten'!C19</f>
        <v>Elektromontage</v>
      </c>
      <c r="T20" s="257">
        <f>'3. Kosten'!D19-'3. Kosten'!M19</f>
        <v>0</v>
      </c>
      <c r="U20" s="257">
        <f>'3. Kosten'!E19-'3. Kosten'!N19</f>
        <v>0</v>
      </c>
      <c r="V20" s="257">
        <f>'3. Kosten'!F19-'3. Kosten'!O19</f>
        <v>0</v>
      </c>
      <c r="W20" s="257">
        <f>'3. Kosten'!G19-'3. Kosten'!P19</f>
        <v>0</v>
      </c>
      <c r="X20" s="257">
        <f>'3. Kosten'!H19-'3. Kosten'!Q19</f>
        <v>0</v>
      </c>
      <c r="Y20" s="257">
        <f>'3. Kosten'!I19-'3. Kosten'!R19</f>
        <v>0</v>
      </c>
      <c r="Z20" s="257">
        <f>'3. Kosten'!J19-'3. Kosten'!S19</f>
        <v>0</v>
      </c>
      <c r="AA20" s="257">
        <f t="shared" si="0"/>
        <v>0</v>
      </c>
    </row>
    <row r="21" spans="1:80" x14ac:dyDescent="0.25">
      <c r="O21"/>
      <c r="P21"/>
      <c r="S21" s="7" t="str">
        <f>'3. Kosten'!C20</f>
        <v>Einbindung PLS</v>
      </c>
      <c r="T21" s="257">
        <f>'3. Kosten'!D20-'3. Kosten'!M20</f>
        <v>0</v>
      </c>
      <c r="U21" s="257">
        <f>'3. Kosten'!E20-'3. Kosten'!N20</f>
        <v>0</v>
      </c>
      <c r="V21" s="257">
        <f>'3. Kosten'!F20-'3. Kosten'!O20</f>
        <v>0</v>
      </c>
      <c r="W21" s="257">
        <f>'3. Kosten'!G20-'3. Kosten'!P20</f>
        <v>0</v>
      </c>
      <c r="X21" s="257">
        <f>'3. Kosten'!H20-'3. Kosten'!Q20</f>
        <v>0</v>
      </c>
      <c r="Y21" s="257">
        <f>'3. Kosten'!I20-'3. Kosten'!R20</f>
        <v>0</v>
      </c>
      <c r="Z21" s="257">
        <f>'3. Kosten'!J20-'3. Kosten'!S20</f>
        <v>0</v>
      </c>
      <c r="AA21" s="257">
        <f t="shared" si="0"/>
        <v>0</v>
      </c>
    </row>
    <row r="22" spans="1:80" x14ac:dyDescent="0.25">
      <c r="O22"/>
      <c r="P22"/>
      <c r="S22" s="7" t="str">
        <f>'3. Kosten'!C21</f>
        <v>Demontage alte Presse</v>
      </c>
      <c r="T22" s="257">
        <f>'3. Kosten'!D21-'3. Kosten'!M21</f>
        <v>0</v>
      </c>
      <c r="U22" s="257">
        <f>'3. Kosten'!E21-'3. Kosten'!N21</f>
        <v>0</v>
      </c>
      <c r="V22" s="257">
        <f>'3. Kosten'!F21-'3. Kosten'!O21</f>
        <v>300</v>
      </c>
      <c r="W22" s="257">
        <f>'3. Kosten'!G21-'3. Kosten'!P21</f>
        <v>0</v>
      </c>
      <c r="X22" s="257">
        <f>'3. Kosten'!H21-'3. Kosten'!Q21</f>
        <v>0</v>
      </c>
      <c r="Y22" s="257">
        <f>'3. Kosten'!I21-'3. Kosten'!R21</f>
        <v>0</v>
      </c>
      <c r="Z22" s="257">
        <f>'3. Kosten'!J21-'3. Kosten'!S21</f>
        <v>0</v>
      </c>
      <c r="AA22" s="257">
        <f t="shared" si="0"/>
        <v>300</v>
      </c>
    </row>
    <row r="23" spans="1:80" x14ac:dyDescent="0.25">
      <c r="O23"/>
      <c r="P23"/>
      <c r="S23" s="7" t="str">
        <f>'3. Kosten'!C22</f>
        <v>Demontage Pumpe</v>
      </c>
      <c r="T23" s="257">
        <f>'3. Kosten'!D22-'3. Kosten'!M22</f>
        <v>0</v>
      </c>
      <c r="U23" s="257">
        <f>'3. Kosten'!E22-'3. Kosten'!N22</f>
        <v>0</v>
      </c>
      <c r="V23" s="257">
        <f>'3. Kosten'!F22-'3. Kosten'!O22</f>
        <v>800</v>
      </c>
      <c r="W23" s="257">
        <f>'3. Kosten'!G22-'3. Kosten'!P22</f>
        <v>0</v>
      </c>
      <c r="X23" s="257">
        <f>'3. Kosten'!H22-'3. Kosten'!Q22</f>
        <v>0</v>
      </c>
      <c r="Y23" s="257">
        <f>'3. Kosten'!I22-'3. Kosten'!R22</f>
        <v>0</v>
      </c>
      <c r="Z23" s="257">
        <f>'3. Kosten'!J22-'3. Kosten'!S22</f>
        <v>0</v>
      </c>
      <c r="AA23" s="257">
        <f t="shared" si="0"/>
        <v>800</v>
      </c>
    </row>
    <row r="24" spans="1:80" x14ac:dyDescent="0.25">
      <c r="O24"/>
      <c r="P24"/>
      <c r="S24" s="7" t="str">
        <f>'3. Kosten'!C23</f>
        <v>Bodensanierung</v>
      </c>
      <c r="T24" s="257">
        <f>'3. Kosten'!D23-'3. Kosten'!M23</f>
        <v>0</v>
      </c>
      <c r="U24" s="257">
        <f>'3. Kosten'!E23-'3. Kosten'!N23</f>
        <v>0</v>
      </c>
      <c r="V24" s="257">
        <f>'3. Kosten'!F23-'3. Kosten'!O23</f>
        <v>0</v>
      </c>
      <c r="W24" s="257">
        <f>'3. Kosten'!G23-'3. Kosten'!P23</f>
        <v>-1500</v>
      </c>
      <c r="X24" s="257">
        <f>'3. Kosten'!H23-'3. Kosten'!Q23</f>
        <v>0</v>
      </c>
      <c r="Y24" s="257">
        <f>'3. Kosten'!I23-'3. Kosten'!R23</f>
        <v>0</v>
      </c>
      <c r="Z24" s="257">
        <f>'3. Kosten'!J23-'3. Kosten'!S23</f>
        <v>0</v>
      </c>
      <c r="AA24" s="257">
        <f t="shared" si="0"/>
        <v>-1500</v>
      </c>
    </row>
    <row r="25" spans="1:80" x14ac:dyDescent="0.25">
      <c r="O25"/>
      <c r="P25"/>
      <c r="S25" s="258" t="str">
        <f>'3. Kosten'!C24</f>
        <v>Entsorgung</v>
      </c>
      <c r="T25" s="257">
        <f>'3. Kosten'!D24-'3. Kosten'!M24</f>
        <v>0</v>
      </c>
      <c r="U25" s="257">
        <f>'3. Kosten'!E24-'3. Kosten'!N24</f>
        <v>0</v>
      </c>
      <c r="V25" s="257">
        <f>'3. Kosten'!F24-'3. Kosten'!O24</f>
        <v>0</v>
      </c>
      <c r="W25" s="257">
        <f>'3. Kosten'!G24-'3. Kosten'!P24</f>
        <v>0</v>
      </c>
      <c r="X25" s="257">
        <f>'3. Kosten'!H24-'3. Kosten'!Q24</f>
        <v>0</v>
      </c>
      <c r="Y25" s="257">
        <f>'3. Kosten'!I24-'3. Kosten'!R24</f>
        <v>1200</v>
      </c>
      <c r="Z25" s="257">
        <f>'3. Kosten'!J24-'3. Kosten'!S24</f>
        <v>0</v>
      </c>
      <c r="AA25" s="257">
        <f t="shared" si="0"/>
        <v>1200</v>
      </c>
    </row>
    <row r="26" spans="1:80" x14ac:dyDescent="0.25">
      <c r="O26"/>
      <c r="P26"/>
      <c r="S26" s="258" t="str">
        <f>'3. Kosten'!C25</f>
        <v>Abnahme</v>
      </c>
      <c r="T26" s="257">
        <f>'3. Kosten'!D25-'3. Kosten'!M25</f>
        <v>0</v>
      </c>
      <c r="U26" s="257">
        <f>'3. Kosten'!E25-'3. Kosten'!N25</f>
        <v>0</v>
      </c>
      <c r="V26" s="257">
        <f>'3. Kosten'!F25-'3. Kosten'!O25</f>
        <v>0</v>
      </c>
      <c r="W26" s="257">
        <f>'3. Kosten'!G25-'3. Kosten'!P25</f>
        <v>0</v>
      </c>
      <c r="X26" s="257">
        <f>'3. Kosten'!H25-'3. Kosten'!Q25</f>
        <v>0</v>
      </c>
      <c r="Y26" s="257">
        <f>'3. Kosten'!I25-'3. Kosten'!R25</f>
        <v>0</v>
      </c>
      <c r="Z26" s="257">
        <f>'3. Kosten'!J25-'3. Kosten'!S25</f>
        <v>1500</v>
      </c>
      <c r="AA26" s="257">
        <f t="shared" si="0"/>
        <v>1500</v>
      </c>
    </row>
    <row r="27" spans="1:80" x14ac:dyDescent="0.25">
      <c r="O27"/>
      <c r="P27"/>
      <c r="S27" s="258" t="str">
        <f>'3. Kosten'!C26</f>
        <v>Imponderabilien</v>
      </c>
      <c r="T27" s="257">
        <f>'3. Kosten'!D26-'3. Kosten'!M26</f>
        <v>0</v>
      </c>
      <c r="U27" s="257">
        <f>'3. Kosten'!E26-'3. Kosten'!N26</f>
        <v>0</v>
      </c>
      <c r="V27" s="257">
        <f>'3. Kosten'!F26-'3. Kosten'!O26</f>
        <v>0</v>
      </c>
      <c r="W27" s="257">
        <f>'3. Kosten'!G26-'3. Kosten'!P26</f>
        <v>0</v>
      </c>
      <c r="X27" s="257">
        <f>'3. Kosten'!H26-'3. Kosten'!Q26</f>
        <v>0</v>
      </c>
      <c r="Y27" s="257">
        <f>'3. Kosten'!I26-'3. Kosten'!R26</f>
        <v>0</v>
      </c>
      <c r="Z27" s="257">
        <f>'3. Kosten'!J26-'3. Kosten'!S26</f>
        <v>10</v>
      </c>
      <c r="AA27" s="257">
        <f t="shared" si="0"/>
        <v>10</v>
      </c>
    </row>
    <row r="28" spans="1:80" x14ac:dyDescent="0.25">
      <c r="O28"/>
      <c r="P28"/>
      <c r="S28" s="258">
        <f>'3. Kosten'!C27</f>
        <v>0</v>
      </c>
      <c r="T28" s="257">
        <f>'3. Kosten'!D27-'3. Kosten'!M27</f>
        <v>0</v>
      </c>
      <c r="U28" s="257">
        <f>'3. Kosten'!E27-'3. Kosten'!N27</f>
        <v>0</v>
      </c>
      <c r="V28" s="257">
        <f>'3. Kosten'!F27-'3. Kosten'!O27</f>
        <v>0</v>
      </c>
      <c r="W28" s="257">
        <f>'3. Kosten'!G27-'3. Kosten'!P27</f>
        <v>0</v>
      </c>
      <c r="X28" s="257">
        <f>'3. Kosten'!H27-'3. Kosten'!Q27</f>
        <v>0</v>
      </c>
      <c r="Y28" s="257">
        <f>'3. Kosten'!I27-'3. Kosten'!R27</f>
        <v>0</v>
      </c>
      <c r="Z28" s="257">
        <f>'3. Kosten'!J27-'3. Kosten'!S27</f>
        <v>10</v>
      </c>
      <c r="AA28" s="257">
        <f t="shared" si="0"/>
        <v>10</v>
      </c>
    </row>
    <row r="29" spans="1:80" x14ac:dyDescent="0.25">
      <c r="O29"/>
      <c r="P29"/>
      <c r="S29" s="258">
        <f>'3. Kosten'!C28</f>
        <v>0</v>
      </c>
      <c r="T29" s="257">
        <f>'3. Kosten'!D28-'3. Kosten'!M28</f>
        <v>0</v>
      </c>
      <c r="U29" s="257">
        <f>'3. Kosten'!E28-'3. Kosten'!N28</f>
        <v>0</v>
      </c>
      <c r="V29" s="257">
        <f>'3. Kosten'!F28-'3. Kosten'!O28</f>
        <v>0</v>
      </c>
      <c r="W29" s="257">
        <f>'3. Kosten'!G28-'3. Kosten'!P28</f>
        <v>0</v>
      </c>
      <c r="X29" s="257">
        <f>'3. Kosten'!H28-'3. Kosten'!Q28</f>
        <v>0</v>
      </c>
      <c r="Y29" s="257">
        <f>'3. Kosten'!I28-'3. Kosten'!R28</f>
        <v>0</v>
      </c>
      <c r="Z29" s="257">
        <f>'3. Kosten'!J28-'3. Kosten'!S28</f>
        <v>10</v>
      </c>
      <c r="AA29" s="257">
        <f t="shared" si="0"/>
        <v>10</v>
      </c>
    </row>
    <row r="30" spans="1:80" x14ac:dyDescent="0.25">
      <c r="O30"/>
      <c r="P30"/>
      <c r="S30" s="258">
        <f>'3. Kosten'!C29</f>
        <v>0</v>
      </c>
      <c r="T30" s="257">
        <f>'3. Kosten'!D29-'3. Kosten'!M29</f>
        <v>0</v>
      </c>
      <c r="U30" s="257">
        <f>'3. Kosten'!E29-'3. Kosten'!N29</f>
        <v>0</v>
      </c>
      <c r="V30" s="257">
        <f>'3. Kosten'!F29-'3. Kosten'!O29</f>
        <v>0</v>
      </c>
      <c r="W30" s="257">
        <f>'3. Kosten'!G29-'3. Kosten'!P29</f>
        <v>0</v>
      </c>
      <c r="X30" s="257">
        <f>'3. Kosten'!H29-'3. Kosten'!Q29</f>
        <v>0</v>
      </c>
      <c r="Y30" s="257">
        <f>'3. Kosten'!I29-'3. Kosten'!R29</f>
        <v>0</v>
      </c>
      <c r="Z30" s="257">
        <f>'3. Kosten'!J29-'3. Kosten'!S29</f>
        <v>10</v>
      </c>
      <c r="AA30" s="257">
        <f t="shared" si="0"/>
        <v>10</v>
      </c>
    </row>
    <row r="31" spans="1:80" x14ac:dyDescent="0.25">
      <c r="O31"/>
      <c r="P31"/>
      <c r="S31" s="258">
        <f>'3. Kosten'!C30</f>
        <v>0</v>
      </c>
      <c r="T31" s="257">
        <f>'3. Kosten'!D30-'3. Kosten'!M30</f>
        <v>0</v>
      </c>
      <c r="U31" s="257">
        <f>'3. Kosten'!E30-'3. Kosten'!N30</f>
        <v>0</v>
      </c>
      <c r="V31" s="257">
        <f>'3. Kosten'!F30-'3. Kosten'!O30</f>
        <v>0</v>
      </c>
      <c r="W31" s="257">
        <f>'3. Kosten'!G30-'3. Kosten'!P30</f>
        <v>0</v>
      </c>
      <c r="X31" s="257">
        <f>'3. Kosten'!H30-'3. Kosten'!Q30</f>
        <v>0</v>
      </c>
      <c r="Y31" s="257">
        <f>'3. Kosten'!I30-'3. Kosten'!R30</f>
        <v>0</v>
      </c>
      <c r="Z31" s="257">
        <f>'3. Kosten'!J30-'3. Kosten'!S30</f>
        <v>10</v>
      </c>
      <c r="AA31" s="257">
        <f t="shared" si="0"/>
        <v>10</v>
      </c>
    </row>
    <row r="32" spans="1:80" x14ac:dyDescent="0.25">
      <c r="O32"/>
      <c r="P32"/>
      <c r="S32" s="258">
        <f>'3. Kosten'!C31</f>
        <v>0</v>
      </c>
      <c r="T32" s="257">
        <f>'3. Kosten'!D31-'3. Kosten'!M31</f>
        <v>0</v>
      </c>
      <c r="U32" s="257">
        <f>'3. Kosten'!E31-'3. Kosten'!N31</f>
        <v>0</v>
      </c>
      <c r="V32" s="257">
        <f>'3. Kosten'!F31-'3. Kosten'!O31</f>
        <v>0</v>
      </c>
      <c r="W32" s="257">
        <f>'3. Kosten'!G31-'3. Kosten'!P31</f>
        <v>0</v>
      </c>
      <c r="X32" s="257">
        <f>'3. Kosten'!H31-'3. Kosten'!Q31</f>
        <v>0</v>
      </c>
      <c r="Y32" s="257">
        <f>'3. Kosten'!I31-'3. Kosten'!R31</f>
        <v>0</v>
      </c>
      <c r="Z32" s="257">
        <f>'3. Kosten'!J31-'3. Kosten'!S31</f>
        <v>10</v>
      </c>
      <c r="AA32" s="257">
        <f t="shared" si="0"/>
        <v>10</v>
      </c>
    </row>
    <row r="33" spans="3:1024" x14ac:dyDescent="0.25">
      <c r="O33"/>
      <c r="P33"/>
      <c r="S33" s="258">
        <f>'3. Kosten'!C32</f>
        <v>0</v>
      </c>
      <c r="T33" s="257">
        <f>'3. Kosten'!D32-'3. Kosten'!M32</f>
        <v>0</v>
      </c>
      <c r="U33" s="257">
        <f>'3. Kosten'!E32-'3. Kosten'!N32</f>
        <v>0</v>
      </c>
      <c r="V33" s="257">
        <f>'3. Kosten'!F32-'3. Kosten'!O32</f>
        <v>0</v>
      </c>
      <c r="W33" s="257">
        <f>'3. Kosten'!G32-'3. Kosten'!P32</f>
        <v>0</v>
      </c>
      <c r="X33" s="257">
        <f>'3. Kosten'!H32-'3. Kosten'!Q32</f>
        <v>0</v>
      </c>
      <c r="Y33" s="257">
        <f>'3. Kosten'!I32-'3. Kosten'!R32</f>
        <v>0</v>
      </c>
      <c r="Z33" s="257">
        <f>'3. Kosten'!J32-'3. Kosten'!S32</f>
        <v>10</v>
      </c>
      <c r="AA33" s="257">
        <f t="shared" si="0"/>
        <v>10</v>
      </c>
    </row>
    <row r="34" spans="3:1024" ht="18" x14ac:dyDescent="0.25">
      <c r="O34"/>
      <c r="P34"/>
      <c r="S34" s="259" t="str">
        <f>'3. Kosten'!C33</f>
        <v>Summen</v>
      </c>
      <c r="T34" s="260">
        <f t="shared" ref="T34:AA34" si="1">SUM(T13:T33)</f>
        <v>1700</v>
      </c>
      <c r="U34" s="260">
        <f t="shared" si="1"/>
        <v>500</v>
      </c>
      <c r="V34" s="260">
        <f t="shared" si="1"/>
        <v>1400</v>
      </c>
      <c r="W34" s="260">
        <f t="shared" si="1"/>
        <v>-5450</v>
      </c>
      <c r="X34" s="260">
        <f t="shared" si="1"/>
        <v>0</v>
      </c>
      <c r="Y34" s="260">
        <f t="shared" si="1"/>
        <v>1200</v>
      </c>
      <c r="Z34" s="260">
        <f t="shared" si="1"/>
        <v>1570</v>
      </c>
      <c r="AA34" s="261">
        <f t="shared" si="1"/>
        <v>920</v>
      </c>
    </row>
    <row r="35" spans="3:1024" x14ac:dyDescent="0.25">
      <c r="G35"/>
      <c r="H35"/>
    </row>
    <row r="36" spans="3:1024" x14ac:dyDescent="0.25">
      <c r="J36" s="262" t="s">
        <v>307</v>
      </c>
      <c r="K36" s="263"/>
      <c r="L36" s="264"/>
      <c r="N36" s="1" t="s">
        <v>291</v>
      </c>
      <c r="AMJ36"/>
    </row>
    <row r="37" spans="3:1024" ht="29.85" customHeight="1" x14ac:dyDescent="0.25">
      <c r="J37" s="265" t="s">
        <v>292</v>
      </c>
      <c r="K37" s="266"/>
      <c r="L37" s="267" t="s">
        <v>293</v>
      </c>
      <c r="AMJ37"/>
    </row>
    <row r="38" spans="3:1024" ht="18" x14ac:dyDescent="0.25">
      <c r="C38" s="10" t="str">
        <f>'3. Kosten'!C11</f>
        <v>Teilprojekte / Kosten</v>
      </c>
      <c r="D38" s="1" t="str">
        <f>'3. Kosten'!K11</f>
        <v>Plan-Gesamt</v>
      </c>
      <c r="E38" s="1" t="str">
        <f>'3. Kosten'!L11</f>
        <v>Kosten aktuell</v>
      </c>
      <c r="F38" s="1" t="s">
        <v>294</v>
      </c>
      <c r="G38" s="31" t="s">
        <v>295</v>
      </c>
      <c r="H38" s="31" t="s">
        <v>296</v>
      </c>
      <c r="J38" s="265" t="s">
        <v>279</v>
      </c>
      <c r="K38" s="266" t="s">
        <v>297</v>
      </c>
      <c r="L38" s="267" t="s">
        <v>298</v>
      </c>
      <c r="N38" s="268"/>
      <c r="O38" s="268" t="s">
        <v>299</v>
      </c>
      <c r="AMJ38"/>
    </row>
    <row r="39" spans="3:1024" x14ac:dyDescent="0.25">
      <c r="C39" s="295" t="str">
        <f>'3. Kosten'!C12</f>
        <v>Filterpresse</v>
      </c>
      <c r="D39" s="254">
        <f>'3. Kosten'!K12</f>
        <v>58200</v>
      </c>
      <c r="E39" s="254">
        <f>'3. Kosten'!L12</f>
        <v>55200</v>
      </c>
      <c r="F39" s="254">
        <f t="shared" ref="F39:F50" si="2">D39-E39</f>
        <v>3000</v>
      </c>
      <c r="G39" s="254">
        <f t="shared" ref="G39:G50" si="3">IF(F39&gt;0,F39,0)</f>
        <v>3000</v>
      </c>
      <c r="H39" s="269">
        <f t="shared" ref="H39:H50" si="4">IF(F39&lt;0,F39,0)</f>
        <v>0</v>
      </c>
      <c r="I39" s="254"/>
      <c r="J39" s="270" t="str">
        <f t="shared" ref="J39:J51" si="5">INDEX(Kosten_Aus,L39,1)</f>
        <v>Bodenaufarbeiten</v>
      </c>
      <c r="K39" s="271">
        <f>SMALL($F$39:$F$59,ROWS($F$39:F39))</f>
        <v>-2700</v>
      </c>
      <c r="L39" s="267">
        <f t="shared" ref="L39:L51" si="6">MATCH(K39,$F$38:$F$59,0)</f>
        <v>5</v>
      </c>
      <c r="N39" s="1" t="s">
        <v>300</v>
      </c>
      <c r="O39" s="272">
        <f>COUNTIF(K39:K59,"&lt;0")</f>
        <v>5</v>
      </c>
      <c r="AMJ39"/>
    </row>
    <row r="40" spans="3:1024" x14ac:dyDescent="0.25">
      <c r="C40" s="295" t="str">
        <f>'3. Kosten'!C13</f>
        <v>Kolbenmembranpumpe</v>
      </c>
      <c r="D40" s="254">
        <f>'3. Kosten'!K13</f>
        <v>20000</v>
      </c>
      <c r="E40" s="254">
        <f>'3. Kosten'!L13</f>
        <v>19500</v>
      </c>
      <c r="F40" s="254">
        <f t="shared" si="2"/>
        <v>500</v>
      </c>
      <c r="G40" s="254">
        <f t="shared" si="3"/>
        <v>500</v>
      </c>
      <c r="H40" s="1">
        <f t="shared" si="4"/>
        <v>0</v>
      </c>
      <c r="J40" s="273" t="str">
        <f t="shared" si="5"/>
        <v>Stahlbau</v>
      </c>
      <c r="K40" s="271">
        <f>SMALL($F$39:$F$59,ROWS($F$39:F40))</f>
        <v>-1700</v>
      </c>
      <c r="L40" s="267">
        <f t="shared" si="6"/>
        <v>7</v>
      </c>
      <c r="AMJ40"/>
    </row>
    <row r="41" spans="3:1024" x14ac:dyDescent="0.25">
      <c r="C41" s="295" t="str">
        <f>'3. Kosten'!C14</f>
        <v>Vorbereitung Aufstellungsort</v>
      </c>
      <c r="D41" s="254">
        <f>'3. Kosten'!K14</f>
        <v>1000</v>
      </c>
      <c r="E41" s="254">
        <f>'3. Kosten'!L14</f>
        <v>1450</v>
      </c>
      <c r="F41" s="254">
        <f t="shared" si="2"/>
        <v>-450</v>
      </c>
      <c r="G41" s="1">
        <f t="shared" si="3"/>
        <v>0</v>
      </c>
      <c r="H41" s="254">
        <f t="shared" si="4"/>
        <v>-450</v>
      </c>
      <c r="J41" s="273" t="str">
        <f t="shared" si="5"/>
        <v>Bodensanierung</v>
      </c>
      <c r="K41" s="271">
        <f>SMALL($F$39:$F$59,ROWS($F$39:F41))</f>
        <v>-1500</v>
      </c>
      <c r="L41" s="267">
        <f t="shared" si="6"/>
        <v>13</v>
      </c>
      <c r="AMJ41"/>
    </row>
    <row r="42" spans="3:1024" x14ac:dyDescent="0.25">
      <c r="C42" s="295" t="str">
        <f>'3. Kosten'!C15</f>
        <v>Bodenaufarbeiten</v>
      </c>
      <c r="D42" s="254">
        <f>'3. Kosten'!K15</f>
        <v>2000</v>
      </c>
      <c r="E42" s="254">
        <f>'3. Kosten'!L15</f>
        <v>4700</v>
      </c>
      <c r="F42" s="254">
        <f t="shared" si="2"/>
        <v>-2700</v>
      </c>
      <c r="G42" s="1">
        <f t="shared" si="3"/>
        <v>0</v>
      </c>
      <c r="H42" s="254">
        <f t="shared" si="4"/>
        <v>-2700</v>
      </c>
      <c r="J42" s="273" t="str">
        <f t="shared" si="5"/>
        <v>Vorbereitung Aufstellungsort</v>
      </c>
      <c r="K42" s="271">
        <f>SMALL($F$39:$F$59,ROWS($F$39:F42))</f>
        <v>-450</v>
      </c>
      <c r="L42" s="267">
        <f t="shared" si="6"/>
        <v>4</v>
      </c>
      <c r="AMJ42"/>
    </row>
    <row r="43" spans="3:1024" x14ac:dyDescent="0.25">
      <c r="C43" s="295" t="str">
        <f>'3. Kosten'!C16</f>
        <v xml:space="preserve">Bodenbeschichtung </v>
      </c>
      <c r="D43" s="254">
        <f>'3. Kosten'!K16</f>
        <v>3500</v>
      </c>
      <c r="E43" s="254">
        <f>'3. Kosten'!L16</f>
        <v>3600</v>
      </c>
      <c r="F43" s="254">
        <f t="shared" si="2"/>
        <v>-100</v>
      </c>
      <c r="G43" s="1">
        <f t="shared" si="3"/>
        <v>0</v>
      </c>
      <c r="H43" s="269">
        <f t="shared" si="4"/>
        <v>-100</v>
      </c>
      <c r="J43" s="273" t="str">
        <f t="shared" si="5"/>
        <v xml:space="preserve">Bodenbeschichtung </v>
      </c>
      <c r="K43" s="271">
        <f>SMALL($F$39:$F$59,ROWS($F$39:F43))</f>
        <v>-100</v>
      </c>
      <c r="L43" s="267">
        <f t="shared" si="6"/>
        <v>6</v>
      </c>
      <c r="AMJ43"/>
    </row>
    <row r="44" spans="3:1024" x14ac:dyDescent="0.25">
      <c r="C44" s="295" t="str">
        <f>'3. Kosten'!C17</f>
        <v>Stahlbau</v>
      </c>
      <c r="D44" s="254">
        <f>'3. Kosten'!K17</f>
        <v>6500</v>
      </c>
      <c r="E44" s="254">
        <f>'3. Kosten'!L17</f>
        <v>8200</v>
      </c>
      <c r="F44" s="254">
        <f t="shared" si="2"/>
        <v>-1700</v>
      </c>
      <c r="G44" s="1">
        <f t="shared" si="3"/>
        <v>0</v>
      </c>
      <c r="H44" s="254">
        <f t="shared" si="4"/>
        <v>-1700</v>
      </c>
      <c r="J44" s="273" t="str">
        <f t="shared" si="5"/>
        <v>Verrohrung</v>
      </c>
      <c r="K44" s="271">
        <f>SMALL($F$39:$F$59,ROWS($F$39:F44))</f>
        <v>0</v>
      </c>
      <c r="L44" s="267">
        <f t="shared" si="6"/>
        <v>8</v>
      </c>
      <c r="AMJ44"/>
    </row>
    <row r="45" spans="3:1024" x14ac:dyDescent="0.25">
      <c r="C45" s="295" t="str">
        <f>'3. Kosten'!C18</f>
        <v>Verrohrung</v>
      </c>
      <c r="D45" s="254">
        <f>'3. Kosten'!K18</f>
        <v>2300</v>
      </c>
      <c r="E45" s="254">
        <f>'3. Kosten'!L18</f>
        <v>2300</v>
      </c>
      <c r="F45" s="254">
        <f t="shared" si="2"/>
        <v>0</v>
      </c>
      <c r="G45" s="1">
        <f t="shared" si="3"/>
        <v>0</v>
      </c>
      <c r="H45" s="1">
        <f t="shared" si="4"/>
        <v>0</v>
      </c>
      <c r="J45" s="273" t="str">
        <f t="shared" si="5"/>
        <v>Verrohrung</v>
      </c>
      <c r="K45" s="271">
        <f>SMALL($F$39:$F$59,ROWS($F$39:F45))</f>
        <v>0</v>
      </c>
      <c r="L45" s="267">
        <f t="shared" si="6"/>
        <v>8</v>
      </c>
      <c r="AMJ45"/>
    </row>
    <row r="46" spans="3:1024" x14ac:dyDescent="0.25">
      <c r="C46" s="295" t="str">
        <f>'3. Kosten'!C19</f>
        <v>Elektromontage</v>
      </c>
      <c r="D46" s="254">
        <f>'3. Kosten'!K19</f>
        <v>1100</v>
      </c>
      <c r="E46" s="254">
        <f>'3. Kosten'!L19</f>
        <v>1100</v>
      </c>
      <c r="F46" s="254">
        <f t="shared" si="2"/>
        <v>0</v>
      </c>
      <c r="G46" s="1">
        <f t="shared" si="3"/>
        <v>0</v>
      </c>
      <c r="H46" s="1">
        <f t="shared" si="4"/>
        <v>0</v>
      </c>
      <c r="J46" s="273" t="str">
        <f t="shared" si="5"/>
        <v>Verrohrung</v>
      </c>
      <c r="K46" s="271">
        <f>SMALL($F$39:$F$59,ROWS($F$39:F46))</f>
        <v>0</v>
      </c>
      <c r="L46" s="267">
        <f t="shared" si="6"/>
        <v>8</v>
      </c>
      <c r="AMJ46"/>
    </row>
    <row r="47" spans="3:1024" x14ac:dyDescent="0.25">
      <c r="C47" s="295" t="str">
        <f>'3. Kosten'!C20</f>
        <v>Einbindung PLS</v>
      </c>
      <c r="D47" s="254">
        <f>'3. Kosten'!K20</f>
        <v>1500</v>
      </c>
      <c r="E47" s="254">
        <f>'3. Kosten'!L20</f>
        <v>1500</v>
      </c>
      <c r="F47" s="254">
        <f t="shared" si="2"/>
        <v>0</v>
      </c>
      <c r="G47" s="1">
        <f t="shared" si="3"/>
        <v>0</v>
      </c>
      <c r="H47" s="1">
        <f t="shared" si="4"/>
        <v>0</v>
      </c>
      <c r="J47" s="273" t="str">
        <f t="shared" si="5"/>
        <v>Demontage alte Presse</v>
      </c>
      <c r="K47" s="271">
        <f>SMALL($F$39:$F$59,ROWS($F$39:F47))</f>
        <v>300</v>
      </c>
      <c r="L47" s="267">
        <f t="shared" si="6"/>
        <v>11</v>
      </c>
      <c r="AMJ47"/>
    </row>
    <row r="48" spans="3:1024" x14ac:dyDescent="0.25">
      <c r="C48" s="295" t="str">
        <f>'3. Kosten'!C21</f>
        <v>Demontage alte Presse</v>
      </c>
      <c r="D48" s="254">
        <f>'3. Kosten'!K21</f>
        <v>1000</v>
      </c>
      <c r="E48" s="254">
        <f>'3. Kosten'!L21</f>
        <v>700</v>
      </c>
      <c r="F48" s="254">
        <f t="shared" si="2"/>
        <v>300</v>
      </c>
      <c r="G48" s="254">
        <f t="shared" si="3"/>
        <v>300</v>
      </c>
      <c r="H48" s="1">
        <f t="shared" si="4"/>
        <v>0</v>
      </c>
      <c r="J48" s="273" t="str">
        <f t="shared" si="5"/>
        <v>Kolbenmembranpumpe</v>
      </c>
      <c r="K48" s="271">
        <f>SMALL($F$39:$F$59,ROWS($F$39:F48))</f>
        <v>500</v>
      </c>
      <c r="L48" s="267">
        <f t="shared" si="6"/>
        <v>3</v>
      </c>
      <c r="AMJ48"/>
    </row>
    <row r="49" spans="3:1024" x14ac:dyDescent="0.25">
      <c r="C49" s="295" t="str">
        <f>'3. Kosten'!C22</f>
        <v>Demontage Pumpe</v>
      </c>
      <c r="D49" s="254">
        <f>'3. Kosten'!K22</f>
        <v>1000</v>
      </c>
      <c r="E49" s="254">
        <f>'3. Kosten'!L22</f>
        <v>200</v>
      </c>
      <c r="F49" s="254">
        <f t="shared" si="2"/>
        <v>800</v>
      </c>
      <c r="G49" s="254">
        <f t="shared" si="3"/>
        <v>800</v>
      </c>
      <c r="H49" s="1">
        <f t="shared" si="4"/>
        <v>0</v>
      </c>
      <c r="J49" s="273" t="str">
        <f t="shared" si="5"/>
        <v>Demontage Pumpe</v>
      </c>
      <c r="K49" s="271">
        <f>SMALL($F$39:$F$59,ROWS($F$39:F49))</f>
        <v>800</v>
      </c>
      <c r="L49" s="267">
        <f t="shared" si="6"/>
        <v>12</v>
      </c>
      <c r="AMJ49"/>
    </row>
    <row r="50" spans="3:1024" x14ac:dyDescent="0.25">
      <c r="C50" s="295" t="str">
        <f>'3. Kosten'!C23</f>
        <v>Bodensanierung</v>
      </c>
      <c r="D50" s="254">
        <f>'3. Kosten'!K23</f>
        <v>1300</v>
      </c>
      <c r="E50" s="254">
        <f>'3. Kosten'!L23</f>
        <v>2800</v>
      </c>
      <c r="F50" s="254">
        <f t="shared" si="2"/>
        <v>-1500</v>
      </c>
      <c r="G50" s="1">
        <f t="shared" si="3"/>
        <v>0</v>
      </c>
      <c r="H50" s="254">
        <f t="shared" si="4"/>
        <v>-1500</v>
      </c>
      <c r="J50" s="273" t="str">
        <f t="shared" si="5"/>
        <v>Filterpresse</v>
      </c>
      <c r="K50" s="271">
        <f>SMALL($F$39:$F$59,ROWS($F$39:F50))</f>
        <v>3000</v>
      </c>
      <c r="L50" s="267">
        <f t="shared" si="6"/>
        <v>2</v>
      </c>
      <c r="AMJ50"/>
    </row>
    <row r="51" spans="3:1024" x14ac:dyDescent="0.25">
      <c r="C51" s="295" t="str">
        <f>'3. Kosten'!C24</f>
        <v>Entsorgung</v>
      </c>
      <c r="D51" s="254">
        <f>'3. Kosten'!K24</f>
        <v>1200</v>
      </c>
      <c r="E51" s="254">
        <f>'3. Kosten'!L24</f>
        <v>0</v>
      </c>
      <c r="G51" s="1" t="str">
        <f t="shared" ref="G51:G59" si="7">IF(F51&gt;0,F51," ")</f>
        <v xml:space="preserve"> </v>
      </c>
      <c r="J51" s="273" t="e">
        <f t="shared" si="5"/>
        <v>#NUM!</v>
      </c>
      <c r="K51" s="271" t="e">
        <f>SMALL($F$39:$F$59,ROWS($F$39:F51))</f>
        <v>#NUM!</v>
      </c>
      <c r="L51" s="267" t="e">
        <f t="shared" si="6"/>
        <v>#NUM!</v>
      </c>
      <c r="AMJ51"/>
    </row>
    <row r="52" spans="3:1024" x14ac:dyDescent="0.25">
      <c r="C52" s="295" t="str">
        <f>'3. Kosten'!C25</f>
        <v>Abnahme</v>
      </c>
      <c r="D52" s="254">
        <f>'3. Kosten'!K25</f>
        <v>1500</v>
      </c>
      <c r="E52" s="254">
        <f>'3. Kosten'!L25</f>
        <v>0</v>
      </c>
      <c r="G52" s="1" t="str">
        <f t="shared" si="7"/>
        <v xml:space="preserve"> </v>
      </c>
      <c r="J52" s="273"/>
      <c r="K52" s="271"/>
      <c r="L52" s="267"/>
      <c r="AMJ52"/>
    </row>
    <row r="53" spans="3:1024" x14ac:dyDescent="0.25">
      <c r="C53" s="295" t="str">
        <f>'3. Kosten'!C26</f>
        <v>Imponderabilien</v>
      </c>
      <c r="D53" s="254">
        <f>'3. Kosten'!K26</f>
        <v>10</v>
      </c>
      <c r="E53" s="254">
        <f>'3. Kosten'!L26</f>
        <v>0</v>
      </c>
      <c r="G53" s="1" t="str">
        <f t="shared" si="7"/>
        <v xml:space="preserve"> </v>
      </c>
      <c r="J53" s="273"/>
      <c r="K53" s="271"/>
      <c r="L53" s="267"/>
      <c r="AMJ53"/>
    </row>
    <row r="54" spans="3:1024" x14ac:dyDescent="0.25">
      <c r="C54" s="295">
        <f>'3. Kosten'!C27</f>
        <v>0</v>
      </c>
      <c r="D54" s="254">
        <f>'3. Kosten'!K27</f>
        <v>10</v>
      </c>
      <c r="E54" s="254">
        <f>'3. Kosten'!L27</f>
        <v>0</v>
      </c>
      <c r="G54" s="1" t="str">
        <f t="shared" si="7"/>
        <v xml:space="preserve"> </v>
      </c>
      <c r="J54" s="273"/>
      <c r="K54" s="266"/>
      <c r="L54" s="267"/>
      <c r="AMJ54"/>
    </row>
    <row r="55" spans="3:1024" x14ac:dyDescent="0.25">
      <c r="C55" s="295">
        <f>'3. Kosten'!C28</f>
        <v>0</v>
      </c>
      <c r="D55" s="254">
        <f>'3. Kosten'!K28</f>
        <v>10</v>
      </c>
      <c r="E55" s="254">
        <f>'3. Kosten'!L28</f>
        <v>0</v>
      </c>
      <c r="G55" s="1" t="str">
        <f t="shared" si="7"/>
        <v xml:space="preserve"> </v>
      </c>
      <c r="J55" s="273"/>
      <c r="K55" s="266"/>
      <c r="L55" s="267"/>
      <c r="AMJ55"/>
    </row>
    <row r="56" spans="3:1024" x14ac:dyDescent="0.25">
      <c r="C56" s="295">
        <f>'3. Kosten'!C29</f>
        <v>0</v>
      </c>
      <c r="D56" s="254">
        <f>'3. Kosten'!K29</f>
        <v>10</v>
      </c>
      <c r="E56" s="254">
        <f>'3. Kosten'!L29</f>
        <v>0</v>
      </c>
      <c r="G56" s="1" t="str">
        <f t="shared" si="7"/>
        <v xml:space="preserve"> </v>
      </c>
      <c r="J56" s="273"/>
      <c r="K56" s="266"/>
      <c r="L56" s="267"/>
      <c r="AMJ56"/>
    </row>
    <row r="57" spans="3:1024" x14ac:dyDescent="0.25">
      <c r="C57" s="295">
        <f>'3. Kosten'!C30</f>
        <v>0</v>
      </c>
      <c r="D57" s="254">
        <f>'3. Kosten'!K30</f>
        <v>10</v>
      </c>
      <c r="E57" s="254">
        <f>'3. Kosten'!L30</f>
        <v>0</v>
      </c>
      <c r="G57" s="1" t="str">
        <f t="shared" si="7"/>
        <v xml:space="preserve"> </v>
      </c>
      <c r="J57" s="273"/>
      <c r="K57" s="266"/>
      <c r="L57" s="267"/>
    </row>
    <row r="58" spans="3:1024" x14ac:dyDescent="0.25">
      <c r="C58" s="295">
        <f>'3. Kosten'!C31</f>
        <v>0</v>
      </c>
      <c r="D58" s="254">
        <f>'3. Kosten'!K31</f>
        <v>10</v>
      </c>
      <c r="E58" s="254">
        <f>'3. Kosten'!L31</f>
        <v>0</v>
      </c>
      <c r="G58" s="1" t="str">
        <f t="shared" si="7"/>
        <v xml:space="preserve"> </v>
      </c>
      <c r="J58" s="273"/>
      <c r="K58" s="266"/>
      <c r="L58" s="267"/>
    </row>
    <row r="59" spans="3:1024" x14ac:dyDescent="0.25">
      <c r="C59" s="295">
        <f>'3. Kosten'!C32</f>
        <v>0</v>
      </c>
      <c r="D59" s="254">
        <f>'3. Kosten'!K32</f>
        <v>10</v>
      </c>
      <c r="E59" s="254">
        <f>'3. Kosten'!L32</f>
        <v>0</v>
      </c>
      <c r="G59" s="1" t="str">
        <f t="shared" si="7"/>
        <v xml:space="preserve"> </v>
      </c>
      <c r="J59" s="274"/>
      <c r="K59" s="275"/>
      <c r="L59" s="276"/>
    </row>
    <row r="60" spans="3:1024" x14ac:dyDescent="0.25">
      <c r="C60" s="1" t="str">
        <f>'3. Kosten'!C33</f>
        <v>Summen</v>
      </c>
    </row>
    <row r="61" spans="3:1024" x14ac:dyDescent="0.25">
      <c r="C61" s="1">
        <f>'3. Kosten'!C34</f>
        <v>0</v>
      </c>
    </row>
    <row r="62" spans="3:1024" x14ac:dyDescent="0.25">
      <c r="C62" s="1">
        <f>'3. Kosten'!C35</f>
        <v>0</v>
      </c>
    </row>
  </sheetData>
  <sheetProtection algorithmName="SHA-512" hashValue="Yg4ySxc4PqnH2UJugLZubNlwqgaqCkAeKW4GSKjs/DBdPe0O44klEhwSkk7lm/Nv2rtgiNjx6j7W4mL50+19Tg==" saltValue="PiCFN/14QfAeRTA9bzTeIg==" spinCount="100000" sheet="1" objects="1" scenarios="1"/>
  <mergeCells count="1">
    <mergeCell ref="T11:Z11"/>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tabColor rgb="FFFFFF00"/>
  </sheetPr>
  <dimension ref="B10:E39"/>
  <sheetViews>
    <sheetView showGridLines="0" showRowColHeaders="0" workbookViewId="0">
      <selection activeCell="C21" sqref="C21"/>
    </sheetView>
  </sheetViews>
  <sheetFormatPr baseColWidth="10" defaultColWidth="10.5" defaultRowHeight="15.75" x14ac:dyDescent="0.25"/>
  <cols>
    <col min="3" max="3" width="23.5" customWidth="1"/>
    <col min="4" max="4" width="22.125" customWidth="1"/>
    <col min="5" max="5" width="21.125" customWidth="1"/>
  </cols>
  <sheetData>
    <row r="10" spans="3:5" x14ac:dyDescent="0.25">
      <c r="C10" s="277" t="s">
        <v>301</v>
      </c>
      <c r="D10" s="186"/>
      <c r="E10" s="186"/>
    </row>
    <row r="11" spans="3:5" x14ac:dyDescent="0.25">
      <c r="C11" s="186"/>
      <c r="D11" s="186"/>
      <c r="E11" s="186"/>
    </row>
    <row r="12" spans="3:5" x14ac:dyDescent="0.25">
      <c r="C12" s="239" t="s">
        <v>302</v>
      </c>
      <c r="D12" s="239" t="s">
        <v>19</v>
      </c>
      <c r="E12" s="239" t="s">
        <v>183</v>
      </c>
    </row>
    <row r="13" spans="3:5" x14ac:dyDescent="0.25">
      <c r="C13" s="186"/>
      <c r="D13" s="186" t="str">
        <f>'6. Betroffen'!C6</f>
        <v>gar nicht</v>
      </c>
      <c r="E13" s="186" t="str">
        <f>'6. Betroffen'!E6</f>
        <v>positiv</v>
      </c>
    </row>
    <row r="14" spans="3:5" x14ac:dyDescent="0.25">
      <c r="C14" s="186"/>
      <c r="D14" s="186" t="str">
        <f>'6. Betroffen'!C7</f>
        <v xml:space="preserve">wenig </v>
      </c>
      <c r="E14" s="186" t="str">
        <f>'6. Betroffen'!E7</f>
        <v>negativ</v>
      </c>
    </row>
    <row r="15" spans="3:5" x14ac:dyDescent="0.25">
      <c r="C15" s="186"/>
      <c r="D15" s="186" t="str">
        <f>'6. Betroffen'!C8</f>
        <v>teilweise</v>
      </c>
      <c r="E15" s="186"/>
    </row>
    <row r="16" spans="3:5" x14ac:dyDescent="0.25">
      <c r="C16" s="186"/>
      <c r="D16" s="186" t="str">
        <f>'6. Betroffen'!C9</f>
        <v>stark</v>
      </c>
      <c r="E16" s="186"/>
    </row>
    <row r="17" spans="2:5" x14ac:dyDescent="0.25">
      <c r="C17" s="186"/>
      <c r="D17" s="186"/>
      <c r="E17" s="186"/>
    </row>
    <row r="18" spans="2:5" x14ac:dyDescent="0.25">
      <c r="C18" s="186"/>
      <c r="D18" s="186"/>
      <c r="E18" s="186"/>
    </row>
    <row r="20" spans="2:5" ht="19.899999999999999" customHeight="1" x14ac:dyDescent="0.25">
      <c r="C20" s="278" t="s">
        <v>181</v>
      </c>
      <c r="D20" s="279" t="s">
        <v>182</v>
      </c>
      <c r="E20" s="279" t="s">
        <v>183</v>
      </c>
    </row>
    <row r="21" spans="2:5" ht="19.899999999999999" customHeight="1" x14ac:dyDescent="0.25">
      <c r="B21">
        <f>'6. Betroffen'!L14</f>
        <v>0</v>
      </c>
      <c r="C21" s="280" t="str">
        <f t="array" ref="C21">IFERROR( INDEX('6. Betroffen'!$C$14:$C$27,LARGE( ('6. Betroffen'!$D$14:$D$27='6. Betroffen'!$C$9)*(ROW('6. Betroffen'!D$14:$D$27)-13),COUNTIF('6. Betroffen'!$D$14:$D$27,'6. Betroffen'!$C$9)+13-ROW('6. Betroffen'!D13))),"")</f>
        <v>Aufgabenzuordnung</v>
      </c>
      <c r="D21" s="281"/>
    </row>
    <row r="22" spans="2:5" ht="19.899999999999999" customHeight="1" x14ac:dyDescent="0.25">
      <c r="B22">
        <f>'6. Betroffen'!L15</f>
        <v>0</v>
      </c>
      <c r="C22" s="280" t="str">
        <f t="array" ref="C22">IFERROR( INDEX('6. Betroffen'!$C$14:$C$27,LARGE( ('6. Betroffen'!$D$14:$D$27='6. Betroffen'!$C$9)*(ROW('6. Betroffen'!D$14:$D$27)-13),COUNTIF('6. Betroffen'!$D$14:$D$27,'6. Betroffen'!$C$9)+13-ROW('6. Betroffen'!D14))),"")</f>
        <v>Verantwortung</v>
      </c>
    </row>
    <row r="23" spans="2:5" ht="19.899999999999999" customHeight="1" x14ac:dyDescent="0.25">
      <c r="B23">
        <f>'6. Betroffen'!L16</f>
        <v>0</v>
      </c>
      <c r="C23" s="280" t="str">
        <f t="array" ref="C23">IFERROR( INDEX('6. Betroffen'!$C$14:$C$27,LARGE( ('6. Betroffen'!$D$14:$D$27='6. Betroffen'!$C$9)*(ROW('6. Betroffen'!D$14:$D$27)-13),COUNTIF('6. Betroffen'!$D$14:$D$27,'6. Betroffen'!$C$9)+13-ROW('6. Betroffen'!D15))),"")</f>
        <v>Informationsstand</v>
      </c>
    </row>
    <row r="24" spans="2:5" ht="19.899999999999999" customHeight="1" x14ac:dyDescent="0.25">
      <c r="B24">
        <f>'6. Betroffen'!L17</f>
        <v>0</v>
      </c>
      <c r="C24" s="280" t="str">
        <f t="array" ref="C24">IFERROR( INDEX('6. Betroffen'!$C$14:$C$27,LARGE( ('6. Betroffen'!$D$14:$D$27='6. Betroffen'!$C$9)*(ROW('6. Betroffen'!D$14:$D$27)-13),COUNTIF('6. Betroffen'!$D$14:$D$27,'6. Betroffen'!$C$9)+13-ROW('6. Betroffen'!D16))),"")</f>
        <v>Arbeitsauslastung</v>
      </c>
    </row>
    <row r="25" spans="2:5" ht="19.899999999999999" customHeight="1" x14ac:dyDescent="0.25">
      <c r="B25">
        <f>'6. Betroffen'!L18</f>
        <v>0</v>
      </c>
      <c r="C25" s="280" t="str">
        <f t="array" ref="C25">IFERROR( INDEX('6. Betroffen'!$C$14:$C$27,LARGE( ('6. Betroffen'!$D$14:$D$27='6. Betroffen'!$C$9)*(ROW('6. Betroffen'!D$14:$D$27)-13),COUNTIF('6. Betroffen'!$D$14:$D$27,'6. Betroffen'!$C$9)+13-ROW('6. Betroffen'!D17))),"")</f>
        <v>Arbeitszufriedenheit</v>
      </c>
    </row>
    <row r="26" spans="2:5" ht="19.899999999999999" customHeight="1" x14ac:dyDescent="0.25">
      <c r="B26">
        <f>'6. Betroffen'!L19</f>
        <v>0</v>
      </c>
      <c r="C26" s="280" t="str">
        <f t="array" ref="C26">IFERROR( INDEX('6. Betroffen'!$C$14:$C$27,LARGE( ('6. Betroffen'!$D$14:$D$27='6. Betroffen'!$C$9)*(ROW('6. Betroffen'!D$14:$D$27)-13),COUNTIF('6. Betroffen'!$D$14:$D$27,'6. Betroffen'!$C$9)+13-ROW('6. Betroffen'!D18))),"")</f>
        <v/>
      </c>
    </row>
    <row r="27" spans="2:5" ht="19.899999999999999" customHeight="1" x14ac:dyDescent="0.25">
      <c r="B27">
        <f>'6. Betroffen'!L20</f>
        <v>0</v>
      </c>
      <c r="C27" s="280" t="str">
        <f t="array" ref="C27">IFERROR( INDEX('6. Betroffen'!$C$14:$C$27,LARGE( ('6. Betroffen'!$D$14:$D$27='6. Betroffen'!$C$9)*(ROW('6. Betroffen'!D$14:$D$27)-13),COUNTIF('6. Betroffen'!$D$14:$D$27,'6. Betroffen'!$C$9)+13-ROW('6. Betroffen'!D19))),"")</f>
        <v/>
      </c>
    </row>
    <row r="28" spans="2:5" ht="19.899999999999999" customHeight="1" x14ac:dyDescent="0.25">
      <c r="C28" s="280" t="str">
        <f t="array" ref="C28">IFERROR( INDEX('6. Betroffen'!$C$14:$C$27,LARGE( ('6. Betroffen'!$D$14:$D$27='6. Betroffen'!$C$9)*(ROW('6. Betroffen'!D$14:$D$27)-13),COUNTIF('6. Betroffen'!$D$14:$D$27,'6. Betroffen'!$C$9)+13-ROW('6. Betroffen'!D20))),"")</f>
        <v/>
      </c>
    </row>
    <row r="29" spans="2:5" ht="19.899999999999999" customHeight="1" x14ac:dyDescent="0.25">
      <c r="C29" s="280" t="str">
        <f t="array" ref="C29">IFERROR( INDEX('6. Betroffen'!$C$14:$C$27,LARGE( ('6. Betroffen'!$D$14:$D$27='6. Betroffen'!$C$9)*(ROW('6. Betroffen'!D$14:$D$27)-13),COUNTIF('6. Betroffen'!$D$14:$D$27,'6. Betroffen'!$C$9)+13-ROW('6. Betroffen'!D21))),"")</f>
        <v/>
      </c>
    </row>
    <row r="30" spans="2:5" ht="19.899999999999999" customHeight="1" x14ac:dyDescent="0.25">
      <c r="C30" s="280" t="str">
        <f t="array" ref="C30">IFERROR( INDEX('6. Betroffen'!$C$14:$C$27,LARGE( ('6. Betroffen'!$D$14:$D$27='6. Betroffen'!$C$9)*(ROW('6. Betroffen'!D$14:$D$27)-13),COUNTIF('6. Betroffen'!$D$14:$D$27,'6. Betroffen'!$C$9)+13-ROW('6. Betroffen'!D22))),"")</f>
        <v/>
      </c>
    </row>
    <row r="31" spans="2:5" ht="19.899999999999999" customHeight="1" x14ac:dyDescent="0.25">
      <c r="C31" s="280" t="str">
        <f t="array" ref="C31">IFERROR( INDEX('6. Betroffen'!$C$14:$C$27,LARGE( ('6. Betroffen'!$D$14:$D$27='6. Betroffen'!$C$9)*(ROW('6. Betroffen'!D$14:$D$27)-13),COUNTIF('6. Betroffen'!$D$14:$D$27,'6. Betroffen'!$C$9)+13-ROW('6. Betroffen'!D23))),"")</f>
        <v/>
      </c>
    </row>
    <row r="32" spans="2:5" ht="19.899999999999999" customHeight="1" x14ac:dyDescent="0.25">
      <c r="C32" s="280" t="str">
        <f t="array" ref="C32">IFERROR( INDEX('6. Betroffen'!$C$14:$C$27,LARGE( ('6. Betroffen'!$D$14:$D$27='6. Betroffen'!$C$9)*(ROW('6. Betroffen'!D$14:$D$27)-13),COUNTIF('6. Betroffen'!$D$14:$D$27,'6. Betroffen'!$C$9)+13-ROW('6. Betroffen'!D24))),"")</f>
        <v/>
      </c>
    </row>
    <row r="33" spans="3:3" ht="19.899999999999999" customHeight="1" x14ac:dyDescent="0.25">
      <c r="C33" s="280" t="str">
        <f t="array" ref="C33">IFERROR( INDEX('6. Betroffen'!$C$14:$C$27,LARGE( ('6. Betroffen'!$D$14:$D$27='6. Betroffen'!$C$9)*(ROW('6. Betroffen'!D$14:$D$27)-13),COUNTIF('6. Betroffen'!$D$14:$D$27,'6. Betroffen'!$C$9)+13-ROW('6. Betroffen'!D25))),"")</f>
        <v/>
      </c>
    </row>
    <row r="34" spans="3:3" ht="19.899999999999999" customHeight="1" x14ac:dyDescent="0.25">
      <c r="C34" s="280" t="str">
        <f t="array" ref="C34">IFERROR( INDEX('6. Betroffen'!$C$14:$C$27,LARGE( ('6. Betroffen'!$D$14:$D$27='6. Betroffen'!$C$9)*(ROW('6. Betroffen'!D$14:$D$27)-13),COUNTIF('6. Betroffen'!$D$14:$D$27,'6. Betroffen'!$C$9)+13-ROW('6. Betroffen'!D26))),"")</f>
        <v/>
      </c>
    </row>
    <row r="35" spans="3:3" ht="19.899999999999999" customHeight="1" x14ac:dyDescent="0.25">
      <c r="C35" s="280" t="str">
        <f t="array" ref="C35">IFERROR( INDEX('6. Betroffen'!$C$14:$C$27,LARGE( ('6. Betroffen'!$D$14:$D$27='6. Betroffen'!$C$9)*(ROW('6. Betroffen'!D$14:$D$27)-13),COUNTIF('6. Betroffen'!$D$14:$D$27,'6. Betroffen'!$C$9)+13-ROW('6. Betroffen'!D27))),"")</f>
        <v/>
      </c>
    </row>
    <row r="36" spans="3:3" ht="19.899999999999999" customHeight="1" x14ac:dyDescent="0.25">
      <c r="C36" s="280" t="str">
        <f t="array" ref="C36">IFERROR( INDEX('6. Betroffen'!$C$14:$C$27,LARGE( ('6. Betroffen'!$D$14:$D$27='6. Betroffen'!$C$9)*(ROW('6. Betroffen'!D$14:$D$27)-13),COUNTIF('6. Betroffen'!$D$14:$D$27,'6. Betroffen'!$C$9)+13-ROW('6. Betroffen'!D28))),"")</f>
        <v/>
      </c>
    </row>
    <row r="37" spans="3:3" ht="19.899999999999999" customHeight="1" x14ac:dyDescent="0.25">
      <c r="C37" s="280" t="str">
        <f t="array" ref="C37">IFERROR( INDEX('6. Betroffen'!$C$14:$C$27,LARGE( ('6. Betroffen'!$D$14:$D$27='6. Betroffen'!$C$9)*(ROW('6. Betroffen'!D$14:$D$27)-13),COUNTIF('6. Betroffen'!$D$14:$D$27,'6. Betroffen'!$C$9)+13-ROW('6. Betroffen'!D29))),"")</f>
        <v/>
      </c>
    </row>
    <row r="38" spans="3:3" ht="19.899999999999999" customHeight="1" x14ac:dyDescent="0.25"/>
    <row r="39" spans="3:3" ht="19.899999999999999" customHeight="1" x14ac:dyDescent="0.25"/>
  </sheetData>
  <sheetProtection algorithmName="SHA-512" hashValue="dmfX5nqQF1grTuistwkTt7AVCnpFqIvH31pTRWbICh6PYVta8/uxWjoXf1IqN20y+JwjOnPwc6pkEHlxC+4eVg==" saltValue="8hDLaKBgIeQ+Jme9LyI0+A=="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rgb="FFFFFF00"/>
  </sheetPr>
  <dimension ref="B9:E30"/>
  <sheetViews>
    <sheetView showGridLines="0" showRowColHeaders="0" workbookViewId="0">
      <selection activeCell="F6" sqref="F6"/>
    </sheetView>
  </sheetViews>
  <sheetFormatPr baseColWidth="10" defaultColWidth="10.5" defaultRowHeight="15.75" x14ac:dyDescent="0.25"/>
  <cols>
    <col min="3" max="3" width="20" customWidth="1"/>
    <col min="5" max="5" width="16.625" customWidth="1"/>
  </cols>
  <sheetData>
    <row r="9" spans="2:5" ht="19.899999999999999" customHeight="1" x14ac:dyDescent="0.25">
      <c r="D9" t="s">
        <v>305</v>
      </c>
    </row>
    <row r="10" spans="2:5" ht="19.899999999999999" customHeight="1" x14ac:dyDescent="0.25">
      <c r="C10" s="239" t="s">
        <v>29</v>
      </c>
      <c r="D10" s="239" t="s">
        <v>163</v>
      </c>
      <c r="E10" t="s">
        <v>30</v>
      </c>
    </row>
    <row r="11" spans="2:5" ht="19.899999999999999" customHeight="1" x14ac:dyDescent="0.25">
      <c r="B11">
        <v>1</v>
      </c>
      <c r="C11" t="str">
        <f>INDEX('5. Risiko'!$D$11:$D$30,MATCH(D11,'5. Risiko'!$X$11:$X$30,0))</f>
        <v xml:space="preserve">Pumpe </v>
      </c>
      <c r="D11">
        <f>LARGE('5. Risiko'!$X$11:$X$30,ROW('5. Risiko'!H11)-10)</f>
        <v>6.0015000000000001</v>
      </c>
      <c r="E11" t="str">
        <f>INDEX('5. Risiko'!$I$11:$I$30,MATCH(D11,'5. Risiko'!$X$11:$X$30,0))</f>
        <v>Reduzieren</v>
      </c>
    </row>
    <row r="12" spans="2:5" ht="19.899999999999999" customHeight="1" x14ac:dyDescent="0.25">
      <c r="B12">
        <f>B11+1</f>
        <v>2</v>
      </c>
      <c r="C12" t="str">
        <f>INDEX('5. Risiko'!$D$11:$D$30,MATCH(D12,'5. Risiko'!$X$11:$X$30,0))</f>
        <v>neue Beschichtung</v>
      </c>
      <c r="D12">
        <f>LARGE('5. Risiko'!$X$11:$X$30,ROW('5. Risiko'!H12)-10)</f>
        <v>5.0011000000000001</v>
      </c>
      <c r="E12" t="str">
        <f>INDEX('5. Risiko'!$I$11:$I$30,MATCH(D12,'5. Risiko'!$X$11:$X$30,0))</f>
        <v>Akzeptieren</v>
      </c>
    </row>
    <row r="13" spans="2:5" ht="19.899999999999999" customHeight="1" x14ac:dyDescent="0.25">
      <c r="B13">
        <f>B12+1</f>
        <v>3</v>
      </c>
      <c r="C13" t="str">
        <f>INDEX('5. Risiko'!$D$11:$D$30,MATCH(D13,'5. Risiko'!$X$11:$X$30,0))</f>
        <v>Aktualisierung Visu</v>
      </c>
      <c r="D13">
        <f>LARGE('5. Risiko'!$X$11:$X$30,ROW('5. Risiko'!H13)-10)</f>
        <v>1.8016999999999999</v>
      </c>
      <c r="E13" t="str">
        <f>INDEX('5. Risiko'!$I$11:$I$30,MATCH(D13,'5. Risiko'!$X$11:$X$30,0))</f>
        <v>Übertragen</v>
      </c>
    </row>
    <row r="14" spans="2:5" ht="19.899999999999999" customHeight="1" x14ac:dyDescent="0.25">
      <c r="B14">
        <f>B13+1</f>
        <v>4</v>
      </c>
      <c r="C14" t="str">
        <f>INDEX('5. Risiko'!$D$11:$D$30,MATCH(D14,'5. Risiko'!$X$11:$X$30,0))</f>
        <v>keine Genehmigung</v>
      </c>
      <c r="D14">
        <f>LARGE('5. Risiko'!$X$11:$X$30,ROW('5. Risiko'!H14)-10)</f>
        <v>1.8012999999999999</v>
      </c>
      <c r="E14" t="str">
        <f>INDEX('5. Risiko'!$I$11:$I$30,MATCH(D14,'5. Risiko'!$X$11:$X$30,0))</f>
        <v>Verhindern</v>
      </c>
    </row>
    <row r="15" spans="2:5" ht="19.899999999999999" customHeight="1" x14ac:dyDescent="0.25">
      <c r="B15">
        <f>B14+1</f>
        <v>5</v>
      </c>
      <c r="C15" t="str">
        <f>INDEX('5. Risiko'!$D$11:$D$30,MATCH(D15,'5. Risiko'!$X$11:$X$30,0))</f>
        <v>Stahlbau</v>
      </c>
      <c r="D15">
        <f>LARGE('5. Risiko'!$X$11:$X$30,ROW('5. Risiko'!H15)-10)</f>
        <v>1.5016</v>
      </c>
      <c r="E15" t="str">
        <f>INDEX('5. Risiko'!$I$11:$I$30,MATCH(D15,'5. Risiko'!$X$11:$X$30,0))</f>
        <v>Verhindern</v>
      </c>
    </row>
    <row r="16" spans="2:5" ht="19.899999999999999" customHeight="1" x14ac:dyDescent="0.25">
      <c r="B16">
        <f>B15+1</f>
        <v>6</v>
      </c>
      <c r="C16" t="str">
        <f>INDEX('5. Risiko'!$D$11:$D$30,MATCH(D16,'5. Risiko'!$X$11:$X$30,0))</f>
        <v>externe Firma</v>
      </c>
      <c r="D16">
        <f>LARGE('5. Risiko'!$X$11:$X$30,ROW('5. Risiko'!H16)-10)</f>
        <v>0.40140000000000003</v>
      </c>
      <c r="E16" t="str">
        <f>INDEX('5. Risiko'!$I$11:$I$30,MATCH(D16,'5. Risiko'!$X$11:$X$30,0))</f>
        <v>Reduzieren</v>
      </c>
    </row>
    <row r="17" spans="3:5" ht="19.899999999999999" customHeight="1" x14ac:dyDescent="0.25">
      <c r="C17" t="str">
        <f>INDEX('5. Risiko'!$D$11:$D$30,MATCH(D17,'5. Risiko'!$X$11:$X$30,0))</f>
        <v>Lieferverzögerung FP</v>
      </c>
      <c r="D17">
        <f>LARGE('5. Risiko'!$X$11:$X$30,ROW('5. Risiko'!H17)-10)</f>
        <v>0.30120000000000002</v>
      </c>
      <c r="E17" t="str">
        <f>INDEX('5. Risiko'!$I$11:$I$30,MATCH(D17,'5. Risiko'!$X$11:$X$30,0))</f>
        <v>Reduzieren</v>
      </c>
    </row>
    <row r="18" spans="3:5" ht="19.899999999999999" customHeight="1" x14ac:dyDescent="0.25">
      <c r="C18">
        <f>INDEX('5. Risiko'!$D$11:$D$30,MATCH(D18,'5. Risiko'!$X$11:$X$30,0))</f>
        <v>0</v>
      </c>
      <c r="D18">
        <f>LARGE('5. Risiko'!$X$11:$X$30,ROW('5. Risiko'!H18)-10)</f>
        <v>0.10290000000000001</v>
      </c>
      <c r="E18" t="str">
        <f>INDEX('5. Risiko'!$I$11:$I$30,MATCH(D18,'5. Risiko'!$X$11:$X$30,0))</f>
        <v>Akzeptieren</v>
      </c>
    </row>
    <row r="19" spans="3:5" ht="19.899999999999999" customHeight="1" x14ac:dyDescent="0.25">
      <c r="C19">
        <f>INDEX('5. Risiko'!$D$11:$D$30,MATCH(D19,'5. Risiko'!$X$11:$X$30,0))</f>
        <v>0</v>
      </c>
      <c r="D19">
        <f>LARGE('5. Risiko'!$X$11:$X$30,ROW('5. Risiko'!H19)-10)</f>
        <v>0.1028</v>
      </c>
      <c r="E19" t="str">
        <f>INDEX('5. Risiko'!$I$11:$I$30,MATCH(D19,'5. Risiko'!$X$11:$X$30,0))</f>
        <v>Akzeptieren</v>
      </c>
    </row>
    <row r="20" spans="3:5" ht="19.899999999999999" customHeight="1" x14ac:dyDescent="0.25">
      <c r="C20">
        <f>INDEX('5. Risiko'!$D$11:$D$30,MATCH(D20,'5. Risiko'!$X$11:$X$30,0))</f>
        <v>0</v>
      </c>
      <c r="D20">
        <f>LARGE('5. Risiko'!$X$11:$X$30,ROW('5. Risiko'!H20)-10)</f>
        <v>0.1027</v>
      </c>
      <c r="E20" t="str">
        <f>INDEX('5. Risiko'!$I$11:$I$30,MATCH(D20,'5. Risiko'!$X$11:$X$30,0))</f>
        <v>Akzeptieren</v>
      </c>
    </row>
    <row r="21" spans="3:5" ht="19.899999999999999" customHeight="1" x14ac:dyDescent="0.25">
      <c r="C21">
        <f>INDEX('5. Risiko'!$D$11:$D$30,MATCH(D21,'5. Risiko'!$X$11:$X$30,0))</f>
        <v>0</v>
      </c>
      <c r="D21">
        <f>LARGE('5. Risiko'!$X$11:$X$30,ROW('5. Risiko'!H21)-10)</f>
        <v>0.10260000000000001</v>
      </c>
      <c r="E21" t="str">
        <f>INDEX('5. Risiko'!$I$11:$I$30,MATCH(D21,'5. Risiko'!$X$11:$X$30,0))</f>
        <v>Akzeptieren</v>
      </c>
    </row>
    <row r="22" spans="3:5" ht="19.899999999999999" customHeight="1" x14ac:dyDescent="0.25">
      <c r="C22">
        <f>INDEX('5. Risiko'!$D$11:$D$30,MATCH(D22,'5. Risiko'!$X$11:$X$30,0))</f>
        <v>0</v>
      </c>
      <c r="D22">
        <f>LARGE('5. Risiko'!$X$11:$X$30,ROW('5. Risiko'!H22)-10)</f>
        <v>0.10250000000000001</v>
      </c>
      <c r="E22" t="str">
        <f>INDEX('5. Risiko'!$I$11:$I$30,MATCH(D22,'5. Risiko'!$X$11:$X$30,0))</f>
        <v>Akzeptieren</v>
      </c>
    </row>
    <row r="23" spans="3:5" ht="19.899999999999999" customHeight="1" x14ac:dyDescent="0.25">
      <c r="C23">
        <f>INDEX('5. Risiko'!$D$11:$D$30,MATCH(D23,'5. Risiko'!$X$11:$X$30,0))</f>
        <v>0</v>
      </c>
      <c r="D23">
        <f>LARGE('5. Risiko'!$X$11:$X$30,ROW('5. Risiko'!H23)-10)</f>
        <v>0.1024</v>
      </c>
      <c r="E23" t="str">
        <f>INDEX('5. Risiko'!$I$11:$I$30,MATCH(D23,'5. Risiko'!$X$11:$X$30,0))</f>
        <v>Akzeptieren</v>
      </c>
    </row>
    <row r="24" spans="3:5" ht="19.899999999999999" customHeight="1" x14ac:dyDescent="0.25">
      <c r="C24">
        <f>INDEX('5. Risiko'!$D$11:$D$30,MATCH(D24,'5. Risiko'!$X$11:$X$30,0))</f>
        <v>0</v>
      </c>
      <c r="D24">
        <f>LARGE('5. Risiko'!$X$11:$X$30,ROW('5. Risiko'!H24)-10)</f>
        <v>0.1023</v>
      </c>
      <c r="E24" t="str">
        <f>INDEX('5. Risiko'!$I$11:$I$30,MATCH(D24,'5. Risiko'!$X$11:$X$30,0))</f>
        <v>Akzeptieren</v>
      </c>
    </row>
    <row r="25" spans="3:5" ht="19.899999999999999" customHeight="1" x14ac:dyDescent="0.25">
      <c r="C25">
        <f>INDEX('5. Risiko'!$D$11:$D$30,MATCH(D25,'5. Risiko'!$X$11:$X$30,0))</f>
        <v>0</v>
      </c>
      <c r="D25">
        <f>LARGE('5. Risiko'!$X$11:$X$30,ROW('5. Risiko'!H25)-10)</f>
        <v>0.1022</v>
      </c>
      <c r="E25" t="str">
        <f>INDEX('5. Risiko'!$I$11:$I$30,MATCH(D25,'5. Risiko'!$X$11:$X$30,0))</f>
        <v>Akzeptieren</v>
      </c>
    </row>
    <row r="26" spans="3:5" ht="19.899999999999999" customHeight="1" x14ac:dyDescent="0.25">
      <c r="C26">
        <f>INDEX('5. Risiko'!$D$11:$D$30,MATCH(D26,'5. Risiko'!$X$11:$X$30,0))</f>
        <v>0</v>
      </c>
      <c r="D26">
        <f>LARGE('5. Risiko'!$X$11:$X$30,ROW('5. Risiko'!H26)-10)</f>
        <v>0.10210000000000001</v>
      </c>
      <c r="E26" t="str">
        <f>INDEX('5. Risiko'!$I$11:$I$30,MATCH(D26,'5. Risiko'!$X$11:$X$30,0))</f>
        <v>Akzeptieren</v>
      </c>
    </row>
    <row r="27" spans="3:5" ht="19.899999999999999" customHeight="1" x14ac:dyDescent="0.25">
      <c r="C27">
        <f>INDEX('5. Risiko'!$D$11:$D$30,MATCH(D27,'5. Risiko'!$X$11:$X$30,0))</f>
        <v>0</v>
      </c>
      <c r="D27">
        <f>LARGE('5. Risiko'!$X$11:$X$30,ROW('5. Risiko'!H27)-10)</f>
        <v>0.10200000000000001</v>
      </c>
      <c r="E27" t="str">
        <f>INDEX('5. Risiko'!$I$11:$I$30,MATCH(D27,'5. Risiko'!$X$11:$X$30,0))</f>
        <v>Akzeptieren</v>
      </c>
    </row>
    <row r="28" spans="3:5" ht="19.899999999999999" customHeight="1" x14ac:dyDescent="0.25">
      <c r="C28">
        <f>INDEX('5. Risiko'!$D$11:$D$30,MATCH(D28,'5. Risiko'!$X$11:$X$30,0))</f>
        <v>0</v>
      </c>
      <c r="D28">
        <f>LARGE('5. Risiko'!$X$11:$X$30,ROW('5. Risiko'!H28)-10)</f>
        <v>0.1019</v>
      </c>
      <c r="E28" t="str">
        <f>INDEX('5. Risiko'!$I$11:$I$30,MATCH(D28,'5. Risiko'!$X$11:$X$30,0))</f>
        <v>Akzeptieren</v>
      </c>
    </row>
    <row r="29" spans="3:5" ht="19.899999999999999" customHeight="1" x14ac:dyDescent="0.25">
      <c r="C29">
        <f>INDEX('5. Risiko'!$D$11:$D$30,MATCH(D29,'5. Risiko'!$X$11:$X$30,0))</f>
        <v>0</v>
      </c>
      <c r="D29">
        <f>LARGE('5. Risiko'!$X$11:$X$30,ROW('5. Risiko'!H29)-10)</f>
        <v>0.1018</v>
      </c>
      <c r="E29" t="str">
        <f>INDEX('5. Risiko'!$I$11:$I$30,MATCH(D29,'5. Risiko'!$X$11:$X$30,0))</f>
        <v>Akzeptieren</v>
      </c>
    </row>
    <row r="30" spans="3:5" ht="19.899999999999999" customHeight="1" x14ac:dyDescent="0.25">
      <c r="C30">
        <f>INDEX('5. Risiko'!$D$11:$D$30,MATCH(D30,'5. Risiko'!$X$11:$X$30,0))</f>
        <v>0</v>
      </c>
      <c r="D30">
        <f>LARGE('5. Risiko'!$X$11:$X$30,ROW('5. Risiko'!H30)-10)</f>
        <v>3.0000000000000001E-3</v>
      </c>
      <c r="E30" t="str">
        <f>INDEX('5. Risiko'!$I$11:$I$30,MATCH(D30,'5. Risiko'!$X$11:$X$30,0))</f>
        <v>Akzeptieren</v>
      </c>
    </row>
  </sheetData>
  <sheetProtection algorithmName="SHA-512" hashValue="cn7ydsv3ESkgxKLi2bz297krdn8jxaiZm1CagDVxCF2RK2dBII0Mc0nXzQFK18hRiIqDovOfrLINcwdivuTUqg==" saltValue="XKTuk0lcQkz9tjEi6LaZgQ=="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5">
    <tabColor rgb="FFFFFF00"/>
  </sheetPr>
  <dimension ref="A1:BI1048576"/>
  <sheetViews>
    <sheetView topLeftCell="A28" workbookViewId="0">
      <selection activeCell="D34" sqref="D34"/>
    </sheetView>
  </sheetViews>
  <sheetFormatPr baseColWidth="10" defaultColWidth="10.5" defaultRowHeight="15.75" x14ac:dyDescent="0.25"/>
  <cols>
    <col min="1" max="3" width="10.5" style="6"/>
    <col min="4" max="4" width="23.125" style="6" customWidth="1"/>
    <col min="5" max="7" width="10.5" style="6"/>
    <col min="8" max="8" width="14.625" style="6" customWidth="1"/>
    <col min="9" max="9" width="13" style="18" customWidth="1"/>
    <col min="10" max="10" width="15.25" style="18" customWidth="1"/>
    <col min="11" max="11" width="13.5" style="6" customWidth="1"/>
    <col min="12" max="12" width="10.5" style="6"/>
    <col min="13" max="13" width="14.75" style="6" customWidth="1"/>
    <col min="14" max="14" width="22.125" style="6" customWidth="1"/>
    <col min="15" max="15" width="10.5" style="6"/>
    <col min="16" max="16" width="16.625" style="6" customWidth="1"/>
    <col min="17" max="17" width="14.875" style="6" customWidth="1"/>
    <col min="18" max="18" width="15.5" style="6" customWidth="1"/>
    <col min="19" max="19" width="15.25" style="6" customWidth="1"/>
    <col min="20" max="20" width="18.25" style="6" customWidth="1"/>
    <col min="21" max="24" width="10.5" style="6"/>
    <col min="25" max="25" width="13.5" style="6" customWidth="1"/>
    <col min="26" max="26" width="23.375" style="6" customWidth="1"/>
    <col min="27" max="27" width="18.875" style="6" customWidth="1"/>
    <col min="28" max="28" width="10.5" style="6"/>
    <col min="29" max="29" width="16.125" style="6" customWidth="1"/>
    <col min="30" max="30" width="21.625" style="6" customWidth="1"/>
    <col min="31" max="60" width="10.5" style="6"/>
  </cols>
  <sheetData>
    <row r="1" spans="3:14" ht="12.75" customHeight="1" x14ac:dyDescent="0.25"/>
    <row r="2" spans="3:14" ht="12.75" customHeight="1" x14ac:dyDescent="0.25"/>
    <row r="3" spans="3:14" ht="12.75" customHeight="1" x14ac:dyDescent="0.25"/>
    <row r="4" spans="3:14" ht="12.75" customHeight="1" x14ac:dyDescent="0.25"/>
    <row r="5" spans="3:14" ht="12.75" customHeight="1" x14ac:dyDescent="0.25"/>
    <row r="6" spans="3:14" ht="12.75" customHeight="1" x14ac:dyDescent="0.25"/>
    <row r="9" spans="3:14" ht="13.35" customHeight="1" x14ac:dyDescent="0.25"/>
    <row r="10" spans="3:14" ht="29.1" customHeight="1" x14ac:dyDescent="0.25">
      <c r="C10" s="216" t="s">
        <v>4</v>
      </c>
    </row>
    <row r="11" spans="3:14" ht="19.899999999999999" customHeight="1" x14ac:dyDescent="0.25">
      <c r="C11" s="217" t="s">
        <v>257</v>
      </c>
      <c r="D11" s="218" t="s">
        <v>258</v>
      </c>
      <c r="E11" s="219" t="s">
        <v>259</v>
      </c>
      <c r="F11" s="220" t="s">
        <v>260</v>
      </c>
    </row>
    <row r="12" spans="3:14" ht="19.899999999999999" customHeight="1" x14ac:dyDescent="0.25">
      <c r="C12" s="221">
        <f>SMALL('2. Zeitplan'!E10:E40,1)</f>
        <v>45717</v>
      </c>
      <c r="D12" s="222">
        <f>LARGE('2. Zeitplan'!F10:F40,1)</f>
        <v>45838</v>
      </c>
      <c r="E12" s="223">
        <f ca="1">TODAY()</f>
        <v>45813</v>
      </c>
      <c r="F12" s="220" t="s">
        <v>261</v>
      </c>
    </row>
    <row r="13" spans="3:14" ht="19.899999999999999" customHeight="1" x14ac:dyDescent="0.25">
      <c r="C13" s="221"/>
      <c r="D13" s="222"/>
      <c r="E13" s="224"/>
    </row>
    <row r="14" spans="3:14" ht="19.899999999999999" customHeight="1" x14ac:dyDescent="0.25">
      <c r="C14" s="225"/>
      <c r="D14" s="226" t="s">
        <v>262</v>
      </c>
      <c r="E14" s="227" t="s">
        <v>263</v>
      </c>
    </row>
    <row r="15" spans="3:14" ht="19.899999999999999" customHeight="1" x14ac:dyDescent="0.25">
      <c r="C15" s="228" t="s">
        <v>264</v>
      </c>
      <c r="D15" s="6">
        <f ca="1">E12-C12</f>
        <v>96</v>
      </c>
      <c r="E15" s="229">
        <f>D12-C12</f>
        <v>121</v>
      </c>
      <c r="N15" s="313">
        <v>45658</v>
      </c>
    </row>
    <row r="16" spans="3:14" ht="19.899999999999999" customHeight="1" x14ac:dyDescent="0.25">
      <c r="C16" s="230" t="s">
        <v>265</v>
      </c>
      <c r="D16" s="231">
        <f ca="1">D12-E12</f>
        <v>25</v>
      </c>
      <c r="E16" s="232"/>
      <c r="L16" s="233"/>
    </row>
    <row r="17" spans="3:61" ht="19.899999999999999" customHeight="1" x14ac:dyDescent="0.25">
      <c r="S17" s="226" t="s">
        <v>266</v>
      </c>
      <c r="T17" s="6" t="s">
        <v>74</v>
      </c>
    </row>
    <row r="18" spans="3:61" ht="19.899999999999999" customHeight="1" x14ac:dyDescent="0.25">
      <c r="E18" s="287"/>
      <c r="J18"/>
      <c r="N18" s="290" t="s">
        <v>267</v>
      </c>
    </row>
    <row r="19" spans="3:61" ht="19.899999999999999" customHeight="1" x14ac:dyDescent="0.25">
      <c r="C19" s="234"/>
      <c r="D19" s="235" t="s">
        <v>268</v>
      </c>
      <c r="E19" s="9"/>
      <c r="J19" s="235" t="s">
        <v>269</v>
      </c>
      <c r="L19" s="246"/>
      <c r="BI19" s="6"/>
    </row>
    <row r="20" spans="3:61" ht="19.899999999999999" customHeight="1" x14ac:dyDescent="0.25">
      <c r="C20" s="234"/>
      <c r="D20" s="18">
        <f>COUNTIF(D22:D51,"&gt;&lt;")</f>
        <v>29</v>
      </c>
      <c r="J20" s="18">
        <f ca="1">COUNTIF(J22:J51,"&gt;0")</f>
        <v>12</v>
      </c>
      <c r="L20" s="246"/>
      <c r="T20" s="226" t="s">
        <v>270</v>
      </c>
      <c r="X20" s="6" t="s">
        <v>271</v>
      </c>
      <c r="BI20" s="6"/>
    </row>
    <row r="21" spans="3:61" ht="19.899999999999999" customHeight="1" x14ac:dyDescent="0.25">
      <c r="C21" s="236" t="s">
        <v>272</v>
      </c>
      <c r="D21" s="285" t="s">
        <v>70</v>
      </c>
      <c r="E21" s="285" t="s">
        <v>71</v>
      </c>
      <c r="F21" s="288" t="s">
        <v>263</v>
      </c>
      <c r="G21" s="288" t="s">
        <v>273</v>
      </c>
      <c r="H21" s="288" t="s">
        <v>274</v>
      </c>
      <c r="I21" s="289" t="s">
        <v>165</v>
      </c>
      <c r="J21" s="289" t="s">
        <v>20</v>
      </c>
      <c r="K21" s="287" t="s">
        <v>275</v>
      </c>
      <c r="M21" s="12"/>
      <c r="N21" s="291" t="s">
        <v>70</v>
      </c>
      <c r="O21" s="237" t="s">
        <v>71</v>
      </c>
      <c r="P21" s="292" t="s">
        <v>273</v>
      </c>
      <c r="Q21" s="293" t="s">
        <v>20</v>
      </c>
      <c r="R21" s="294" t="s">
        <v>275</v>
      </c>
      <c r="S21" s="287" t="s">
        <v>67</v>
      </c>
      <c r="T21" s="238" t="s">
        <v>276</v>
      </c>
      <c r="U21" s="6" t="s">
        <v>71</v>
      </c>
      <c r="V21" s="6" t="s">
        <v>258</v>
      </c>
      <c r="W21" s="6" t="s">
        <v>165</v>
      </c>
      <c r="X21" s="226" t="s">
        <v>277</v>
      </c>
      <c r="Y21" s="239" t="s">
        <v>278</v>
      </c>
      <c r="Z21" s="226" t="s">
        <v>279</v>
      </c>
      <c r="AA21" s="226" t="s">
        <v>280</v>
      </c>
      <c r="AB21" s="226" t="s">
        <v>281</v>
      </c>
      <c r="AC21" s="6" t="s">
        <v>293</v>
      </c>
      <c r="AD21" s="6" t="s">
        <v>306</v>
      </c>
      <c r="AE21" s="6" t="s">
        <v>293</v>
      </c>
      <c r="BI21" s="6"/>
    </row>
    <row r="22" spans="3:61" ht="19.899999999999999" customHeight="1" x14ac:dyDescent="0.25">
      <c r="C22" s="6">
        <v>1</v>
      </c>
      <c r="D22" s="6" t="str">
        <f>'2. Zeitplan'!D11</f>
        <v>Budget eingereicht</v>
      </c>
      <c r="E22" s="9">
        <f>'2. Zeitplan'!E11</f>
        <v>45717</v>
      </c>
      <c r="F22" s="240">
        <f>'2. Zeitplan'!F11-'2. Zeitplan'!E11</f>
        <v>21</v>
      </c>
      <c r="G22" s="241">
        <f>ROUND(('2. Zeitplan'!G11*F22),0)</f>
        <v>21</v>
      </c>
      <c r="H22" s="242">
        <f t="shared" ref="H22:H51" si="0">ROUND( (F22-G22),0)</f>
        <v>0</v>
      </c>
      <c r="I22" s="243">
        <f ca="1">IF('2. Zeitplan'!F11&lt;$E$12,'2. Zeitplan'!G11,"OK")</f>
        <v>1</v>
      </c>
      <c r="J22" s="244">
        <f t="shared" ref="J22:J51" ca="1" si="1">IF(I22&lt;100%,H22,0)</f>
        <v>0</v>
      </c>
      <c r="K22" s="245">
        <f t="shared" ref="K22:K51" ca="1" si="2">ROUND(H22-J22,0)</f>
        <v>0</v>
      </c>
      <c r="L22" s="245"/>
      <c r="M22" s="12"/>
      <c r="N22" s="9" t="str">
        <f t="shared" ref="N22:N51" si="3">IF(O22="","",D22)</f>
        <v>Budget eingereicht</v>
      </c>
      <c r="O22" s="9">
        <f t="shared" ref="O22:O51" si="4">IF(D22=0,"",E22)</f>
        <v>45717</v>
      </c>
      <c r="P22" s="233">
        <f>IF($O22="","",G22)</f>
        <v>21</v>
      </c>
      <c r="Q22" s="233">
        <f t="shared" ref="Q22:Q51" ca="1" si="5">IF($O22="","",J22)</f>
        <v>0</v>
      </c>
      <c r="R22" s="233">
        <f t="shared" ref="R22:R51" ca="1" si="6">IF($O22="","",K22)</f>
        <v>0</v>
      </c>
      <c r="T22" s="233">
        <f ca="1">IF('2. Zeitplan'!B11="ja",'2. Zeitplan'!D11,0)</f>
        <v>0</v>
      </c>
      <c r="U22" s="246">
        <f ca="1">IF(T22=0,0,'2. Zeitplan'!E11)</f>
        <v>0</v>
      </c>
      <c r="V22" s="246">
        <f ca="1">IF(U22=0,0,'2. Zeitplan'!F11)</f>
        <v>0</v>
      </c>
      <c r="W22" s="6">
        <f t="shared" ref="W22:W51" ca="1" si="7">V22+ROW(V22)/10000</f>
        <v>2.2000000000000001E-3</v>
      </c>
      <c r="X22" s="6">
        <v>1</v>
      </c>
      <c r="Y22" s="247">
        <f ca="1">LARGE($W$22:$W$51,1)</f>
        <v>45838.005100000002</v>
      </c>
      <c r="Z22" s="6" t="str">
        <f ca="1">INDEX(T22:T51,MATCH(Y22,W22:W51, ),1)</f>
        <v>lorem ipsum 4</v>
      </c>
      <c r="AA22" s="222">
        <f t="shared" ref="AA22:AA31" ca="1" si="8">Y22</f>
        <v>45838.005100000002</v>
      </c>
      <c r="AB22" s="248" t="str">
        <f ca="1">IFERROR(INDEX('4.RACI'!$D$10:$X$10,AE22),"")</f>
        <v/>
      </c>
      <c r="AC22" s="6">
        <f ca="1">MATCH(Z22,'4.RACI'!$D$10:$D$40,0)</f>
        <v>31</v>
      </c>
      <c r="AD22" s="5" t="str">
        <f t="array" aca="1" ref="AD22" ca="1">INDEX('4.RACI'!$D$10:$X$40,AC22, )</f>
        <v>lorem ipsum 4</v>
      </c>
      <c r="AE22" s="6" t="e">
        <f ca="1">MATCH("R",INDEX('4.RACI'!$D$10:$X$40,AC22, ),0)</f>
        <v>#N/A</v>
      </c>
      <c r="AF22" s="246"/>
      <c r="BI22" s="6"/>
    </row>
    <row r="23" spans="3:61" ht="19.899999999999999" customHeight="1" x14ac:dyDescent="0.25">
      <c r="C23" s="6">
        <f t="shared" ref="C23:C51" si="9">C22+1</f>
        <v>2</v>
      </c>
      <c r="D23" s="6" t="str">
        <f>'2. Zeitplan'!D12</f>
        <v>behördl. Genehmigung</v>
      </c>
      <c r="E23" s="9">
        <f>'2. Zeitplan'!E12</f>
        <v>45738</v>
      </c>
      <c r="F23" s="240">
        <f>'2. Zeitplan'!F12-'2. Zeitplan'!E12</f>
        <v>65</v>
      </c>
      <c r="G23" s="241">
        <f>ROUND(('2. Zeitplan'!G12*F23),0)</f>
        <v>20</v>
      </c>
      <c r="H23" s="242">
        <f t="shared" si="0"/>
        <v>45</v>
      </c>
      <c r="I23" s="243">
        <f ca="1">IF('2. Zeitplan'!F12&lt;$E$12,'2. Zeitplan'!G12,"OK")</f>
        <v>0.3</v>
      </c>
      <c r="J23" s="244">
        <f t="shared" ca="1" si="1"/>
        <v>45</v>
      </c>
      <c r="K23" s="245">
        <f t="shared" ca="1" si="2"/>
        <v>0</v>
      </c>
      <c r="L23" s="245"/>
      <c r="M23" s="12"/>
      <c r="N23" s="9" t="str">
        <f t="shared" si="3"/>
        <v>behördl. Genehmigung</v>
      </c>
      <c r="O23" s="9">
        <f t="shared" si="4"/>
        <v>45738</v>
      </c>
      <c r="P23" s="233">
        <f t="shared" ref="P23:P51" si="10">IF($O23="","",G23)</f>
        <v>20</v>
      </c>
      <c r="Q23" s="233">
        <f t="shared" ca="1" si="5"/>
        <v>45</v>
      </c>
      <c r="R23" s="233">
        <f t="shared" ca="1" si="6"/>
        <v>0</v>
      </c>
      <c r="T23" s="233">
        <f ca="1">IF('2. Zeitplan'!B12="ja",'2. Zeitplan'!D12,0)</f>
        <v>0</v>
      </c>
      <c r="U23" s="246">
        <f ca="1">IF(T23=0,0,'2. Zeitplan'!E12)</f>
        <v>0</v>
      </c>
      <c r="V23" s="246">
        <f ca="1">IF(U23=0,0,'2. Zeitplan'!F12)</f>
        <v>0</v>
      </c>
      <c r="W23" s="6">
        <f t="shared" ca="1" si="7"/>
        <v>2.3E-3</v>
      </c>
      <c r="X23" s="6">
        <f t="shared" ref="X23:X31" si="11">X22+1</f>
        <v>2</v>
      </c>
      <c r="Y23" s="6">
        <f ca="1">LARGE($W$22:$W$51,2)</f>
        <v>45838.004999999997</v>
      </c>
      <c r="Z23" s="246" t="str">
        <f t="shared" ref="Z23:Z31" ca="1" si="12">INDEX(T23:T52,MATCH(Y23,W23:W52, ),1)</f>
        <v>lorem ipsum 3</v>
      </c>
      <c r="AA23" s="222">
        <f t="shared" ca="1" si="8"/>
        <v>45838.004999999997</v>
      </c>
      <c r="AB23" s="248" t="str">
        <f ca="1">IFERROR(INDEX('4.RACI'!$D$10:$X$10,AE23),"")</f>
        <v/>
      </c>
      <c r="AC23" s="246">
        <f ca="1">MATCH(Z23,'4.RACI'!$D$10:$D$40,0)</f>
        <v>30</v>
      </c>
      <c r="AD23" s="5" t="str">
        <f t="array" aca="1" ref="AD23" ca="1">INDEX('4.RACI'!$D$10:$X$40,AC23, )</f>
        <v>lorem ipsum 3</v>
      </c>
      <c r="AE23" s="246" t="e">
        <f ca="1">MATCH("R",INDEX('4.RACI'!$D$10:$X$40,AC23, ),0)</f>
        <v>#N/A</v>
      </c>
      <c r="BI23" s="6"/>
    </row>
    <row r="24" spans="3:61" ht="19.899999999999999" customHeight="1" x14ac:dyDescent="0.25">
      <c r="C24" s="6">
        <f t="shared" si="9"/>
        <v>3</v>
      </c>
      <c r="D24" s="6" t="str">
        <f>'2. Zeitplan'!D13</f>
        <v>Auftrag Fp erteilt</v>
      </c>
      <c r="E24" s="9">
        <f>'2. Zeitplan'!E13</f>
        <v>45742</v>
      </c>
      <c r="F24" s="240">
        <f>'2. Zeitplan'!F13-'2. Zeitplan'!E13</f>
        <v>8</v>
      </c>
      <c r="G24" s="241">
        <f>ROUND(('2. Zeitplan'!G13*F24),0)</f>
        <v>8</v>
      </c>
      <c r="H24" s="242">
        <f t="shared" si="0"/>
        <v>0</v>
      </c>
      <c r="I24" s="243">
        <f ca="1">IF('2. Zeitplan'!F13&lt;$E$12,'2. Zeitplan'!G13,"OK")</f>
        <v>1</v>
      </c>
      <c r="J24" s="244">
        <f t="shared" ca="1" si="1"/>
        <v>0</v>
      </c>
      <c r="K24" s="245">
        <f t="shared" ca="1" si="2"/>
        <v>0</v>
      </c>
      <c r="L24" s="245"/>
      <c r="M24" s="12"/>
      <c r="N24" s="9" t="str">
        <f t="shared" si="3"/>
        <v>Auftrag Fp erteilt</v>
      </c>
      <c r="O24" s="9">
        <f t="shared" si="4"/>
        <v>45742</v>
      </c>
      <c r="P24" s="233">
        <f t="shared" si="10"/>
        <v>8</v>
      </c>
      <c r="Q24" s="233">
        <f t="shared" ca="1" si="5"/>
        <v>0</v>
      </c>
      <c r="R24" s="233">
        <f t="shared" ca="1" si="6"/>
        <v>0</v>
      </c>
      <c r="T24" s="233">
        <f ca="1">IF('2. Zeitplan'!B13="ja",'2. Zeitplan'!D13,0)</f>
        <v>0</v>
      </c>
      <c r="U24" s="246">
        <f ca="1">IF(T24=0,0,'2. Zeitplan'!E13)</f>
        <v>0</v>
      </c>
      <c r="V24" s="246">
        <f ca="1">IF(U24=0,0,'2. Zeitplan'!F13)</f>
        <v>0</v>
      </c>
      <c r="W24" s="6">
        <f t="shared" ca="1" si="7"/>
        <v>2.3999999999999998E-3</v>
      </c>
      <c r="X24" s="6">
        <f t="shared" si="11"/>
        <v>3</v>
      </c>
      <c r="Y24" s="6">
        <f ca="1">LARGE($W$22:$W$51,3)</f>
        <v>45838.0049</v>
      </c>
      <c r="Z24" s="246" t="str">
        <f t="shared" ca="1" si="12"/>
        <v>lorem ipsum 2</v>
      </c>
      <c r="AA24" s="222">
        <f t="shared" ca="1" si="8"/>
        <v>45838.0049</v>
      </c>
      <c r="AB24" s="248" t="str">
        <f ca="1">IFERROR(INDEX('4.RACI'!$D$10:$X$10,AE24),"")</f>
        <v/>
      </c>
      <c r="AC24" s="246">
        <f ca="1">MATCH(Z24,'4.RACI'!$D$10:$D$40,0)</f>
        <v>29</v>
      </c>
      <c r="AD24" s="5" t="str">
        <f t="array" aca="1" ref="AD24" ca="1">INDEX('4.RACI'!$D$10:$X$40,AC24, )</f>
        <v>lorem ipsum 2</v>
      </c>
      <c r="AE24" s="246" t="e">
        <f ca="1">MATCH("R",INDEX('4.RACI'!$D$10:$X$40,AC24, ),0)</f>
        <v>#N/A</v>
      </c>
      <c r="BI24" s="6"/>
    </row>
    <row r="25" spans="3:61" ht="19.899999999999999" customHeight="1" x14ac:dyDescent="0.25">
      <c r="C25" s="6">
        <f t="shared" si="9"/>
        <v>4</v>
      </c>
      <c r="D25" s="6" t="str">
        <f>'2. Zeitplan'!D14</f>
        <v>Projektmeeting 1</v>
      </c>
      <c r="E25" s="9">
        <f>'2. Zeitplan'!E14</f>
        <v>45748</v>
      </c>
      <c r="F25" s="240">
        <f>'2. Zeitplan'!F14-'2. Zeitplan'!E14</f>
        <v>0</v>
      </c>
      <c r="G25" s="241">
        <f>ROUND(('2. Zeitplan'!G14*F25),0)</f>
        <v>0</v>
      </c>
      <c r="H25" s="242">
        <f t="shared" si="0"/>
        <v>0</v>
      </c>
      <c r="I25" s="243">
        <f ca="1">IF('2. Zeitplan'!F14&lt;$E$12,'2. Zeitplan'!G14,"OK")</f>
        <v>1</v>
      </c>
      <c r="J25" s="244">
        <f t="shared" ca="1" si="1"/>
        <v>0</v>
      </c>
      <c r="K25" s="245">
        <f t="shared" ca="1" si="2"/>
        <v>0</v>
      </c>
      <c r="L25" s="245"/>
      <c r="M25" s="12"/>
      <c r="N25" s="9" t="str">
        <f t="shared" si="3"/>
        <v>Projektmeeting 1</v>
      </c>
      <c r="O25" s="9">
        <f t="shared" si="4"/>
        <v>45748</v>
      </c>
      <c r="P25" s="233">
        <f t="shared" si="10"/>
        <v>0</v>
      </c>
      <c r="Q25" s="233">
        <f t="shared" ca="1" si="5"/>
        <v>0</v>
      </c>
      <c r="R25" s="233">
        <f t="shared" ca="1" si="6"/>
        <v>0</v>
      </c>
      <c r="T25" s="233">
        <f ca="1">IF('2. Zeitplan'!B14="ja",'2. Zeitplan'!D14,0)</f>
        <v>0</v>
      </c>
      <c r="U25" s="246">
        <f ca="1">IF(T25=0,0,'2. Zeitplan'!E14)</f>
        <v>0</v>
      </c>
      <c r="V25" s="246">
        <f ca="1">IF(U25=0,0,'2. Zeitplan'!F14)</f>
        <v>0</v>
      </c>
      <c r="W25" s="6">
        <f t="shared" ca="1" si="7"/>
        <v>2.5000000000000001E-3</v>
      </c>
      <c r="X25" s="6">
        <f t="shared" si="11"/>
        <v>4</v>
      </c>
      <c r="Y25" s="6">
        <f ca="1">LARGE($W$22:$W$51,4)</f>
        <v>45838.004800000002</v>
      </c>
      <c r="Z25" s="246" t="str">
        <f t="shared" ca="1" si="12"/>
        <v>lorem ipsum 1</v>
      </c>
      <c r="AA25" s="222">
        <f t="shared" ca="1" si="8"/>
        <v>45838.004800000002</v>
      </c>
      <c r="AB25" s="248" t="str">
        <f ca="1">IFERROR(INDEX('4.RACI'!$D$10:$X$10,AE25),"")</f>
        <v/>
      </c>
      <c r="AC25" s="246">
        <f ca="1">MATCH(Z25,'4.RACI'!$D$10:$D$40,0)</f>
        <v>28</v>
      </c>
      <c r="AD25" s="5" t="str">
        <f t="array" aca="1" ref="AD25" ca="1">INDEX('4.RACI'!$D$10:$X$40,AC25, )</f>
        <v>lorem ipsum 1</v>
      </c>
      <c r="AE25" s="246" t="e">
        <f ca="1">MATCH("R",INDEX('4.RACI'!$D$10:$X$40,AC25, ),0)</f>
        <v>#N/A</v>
      </c>
      <c r="BI25" s="6"/>
    </row>
    <row r="26" spans="3:61" ht="19.899999999999999" customHeight="1" x14ac:dyDescent="0.25">
      <c r="C26" s="6">
        <f t="shared" si="9"/>
        <v>5</v>
      </c>
      <c r="D26" s="6" t="str">
        <f>'2. Zeitplan'!D15</f>
        <v xml:space="preserve">Lieferzeit Fp </v>
      </c>
      <c r="E26" s="9">
        <f>'2. Zeitplan'!E15</f>
        <v>45750</v>
      </c>
      <c r="F26" s="240">
        <f>'2. Zeitplan'!F15-'2. Zeitplan'!E15</f>
        <v>42</v>
      </c>
      <c r="G26" s="241">
        <f>ROUND(('2. Zeitplan'!G15*F26),0)</f>
        <v>27</v>
      </c>
      <c r="H26" s="242">
        <f t="shared" si="0"/>
        <v>15</v>
      </c>
      <c r="I26" s="243">
        <f ca="1">IF('2. Zeitplan'!F15&lt;$E$12,'2. Zeitplan'!G15,"OK")</f>
        <v>0.65</v>
      </c>
      <c r="J26" s="244">
        <f t="shared" ca="1" si="1"/>
        <v>15</v>
      </c>
      <c r="K26" s="245">
        <f t="shared" ca="1" si="2"/>
        <v>0</v>
      </c>
      <c r="L26" s="245"/>
      <c r="M26" s="12"/>
      <c r="N26" s="9" t="str">
        <f t="shared" si="3"/>
        <v xml:space="preserve">Lieferzeit Fp </v>
      </c>
      <c r="O26" s="9">
        <f t="shared" si="4"/>
        <v>45750</v>
      </c>
      <c r="P26" s="233">
        <f t="shared" si="10"/>
        <v>27</v>
      </c>
      <c r="Q26" s="233">
        <f t="shared" ca="1" si="5"/>
        <v>15</v>
      </c>
      <c r="R26" s="233">
        <f t="shared" ca="1" si="6"/>
        <v>0</v>
      </c>
      <c r="T26" s="233">
        <f ca="1">IF('2. Zeitplan'!B15="ja",'2. Zeitplan'!D15,0)</f>
        <v>0</v>
      </c>
      <c r="U26" s="246">
        <f ca="1">IF(T26=0,0,'2. Zeitplan'!E15)</f>
        <v>0</v>
      </c>
      <c r="V26" s="246">
        <f ca="1">IF(U26=0,0,'2. Zeitplan'!F15)</f>
        <v>0</v>
      </c>
      <c r="W26" s="6">
        <f t="shared" ca="1" si="7"/>
        <v>2.5999999999999999E-3</v>
      </c>
      <c r="X26" s="6">
        <f t="shared" si="11"/>
        <v>5</v>
      </c>
      <c r="Y26" s="6">
        <f ca="1">LARGE($W$22:$W$51,5)</f>
        <v>45838.004699999998</v>
      </c>
      <c r="Z26" s="246" t="str">
        <f t="shared" ca="1" si="12"/>
        <v>blabla</v>
      </c>
      <c r="AA26" s="222">
        <f t="shared" ca="1" si="8"/>
        <v>45838.004699999998</v>
      </c>
      <c r="AB26" s="248" t="str">
        <f ca="1">IFERROR(INDEX('4.RACI'!$D$10:$X$10,AE26),"")</f>
        <v/>
      </c>
      <c r="AC26" s="246">
        <f ca="1">MATCH(Z26,'4.RACI'!$D$10:$D$40,0)</f>
        <v>27</v>
      </c>
      <c r="AD26" s="5" t="str">
        <f t="array" aca="1" ref="AD26" ca="1">INDEX('4.RACI'!$D$10:$X$40,AC26, )</f>
        <v>blabla</v>
      </c>
      <c r="AE26" s="246" t="e">
        <f ca="1">MATCH("R",INDEX('4.RACI'!$D$10:$X$40,AC26, ),0)</f>
        <v>#N/A</v>
      </c>
      <c r="BI26" s="6"/>
    </row>
    <row r="27" spans="3:61" ht="19.899999999999999" customHeight="1" x14ac:dyDescent="0.25">
      <c r="C27" s="6">
        <f t="shared" si="9"/>
        <v>6</v>
      </c>
      <c r="D27" s="6" t="str">
        <f>'2. Zeitplan'!D16</f>
        <v>Auftrag Pumpe erteilt</v>
      </c>
      <c r="E27" s="9">
        <f>'2. Zeitplan'!E16</f>
        <v>45751</v>
      </c>
      <c r="F27" s="240">
        <f>'2. Zeitplan'!F16-'2. Zeitplan'!E16</f>
        <v>1</v>
      </c>
      <c r="G27" s="241">
        <f>ROUND(('2. Zeitplan'!G16*F27),0)</f>
        <v>1</v>
      </c>
      <c r="H27" s="242">
        <f t="shared" si="0"/>
        <v>0</v>
      </c>
      <c r="I27" s="243">
        <f ca="1">IF('2. Zeitplan'!F16&lt;$E$12,'2. Zeitplan'!G16,"OK")</f>
        <v>1</v>
      </c>
      <c r="J27" s="244">
        <f t="shared" ca="1" si="1"/>
        <v>0</v>
      </c>
      <c r="K27" s="245">
        <f t="shared" ca="1" si="2"/>
        <v>0</v>
      </c>
      <c r="L27" s="245"/>
      <c r="M27" s="12"/>
      <c r="N27" s="9" t="str">
        <f t="shared" si="3"/>
        <v>Auftrag Pumpe erteilt</v>
      </c>
      <c r="O27" s="9">
        <f t="shared" si="4"/>
        <v>45751</v>
      </c>
      <c r="P27" s="233">
        <f t="shared" si="10"/>
        <v>1</v>
      </c>
      <c r="Q27" s="233">
        <f t="shared" ca="1" si="5"/>
        <v>0</v>
      </c>
      <c r="R27" s="233">
        <f t="shared" ca="1" si="6"/>
        <v>0</v>
      </c>
      <c r="T27" s="233">
        <f ca="1">IF('2. Zeitplan'!B16="ja",'2. Zeitplan'!D16,0)</f>
        <v>0</v>
      </c>
      <c r="U27" s="246">
        <f ca="1">IF(T27=0,0,'2. Zeitplan'!E16)</f>
        <v>0</v>
      </c>
      <c r="V27" s="246">
        <f ca="1">IF(U27=0,0,'2. Zeitplan'!F16)</f>
        <v>0</v>
      </c>
      <c r="W27" s="6">
        <f t="shared" ca="1" si="7"/>
        <v>2.7000000000000001E-3</v>
      </c>
      <c r="X27" s="6">
        <f t="shared" si="11"/>
        <v>6</v>
      </c>
      <c r="Y27" s="6">
        <f ca="1">LARGE($W$22:$W$51,6)</f>
        <v>45838.0046</v>
      </c>
      <c r="Z27" s="246" t="str">
        <f t="shared" ca="1" si="12"/>
        <v xml:space="preserve"> bla</v>
      </c>
      <c r="AA27" s="222">
        <f t="shared" ca="1" si="8"/>
        <v>45838.0046</v>
      </c>
      <c r="AB27" s="248" t="str">
        <f ca="1">IFERROR(INDEX('4.RACI'!$D$10:$X$10,AE27),"")</f>
        <v/>
      </c>
      <c r="AC27" s="246">
        <f ca="1">MATCH(Z27,'4.RACI'!$D$10:$D$40,0)</f>
        <v>26</v>
      </c>
      <c r="AD27" s="5" t="str">
        <f t="array" aca="1" ref="AD27" ca="1">INDEX('4.RACI'!$D$10:$X$40,AC27, )</f>
        <v xml:space="preserve"> bla</v>
      </c>
      <c r="AE27" s="246" t="e">
        <f ca="1">MATCH("R",INDEX('4.RACI'!$D$10:$X$40,AC27, ),0)</f>
        <v>#N/A</v>
      </c>
      <c r="BI27" s="6"/>
    </row>
    <row r="28" spans="3:61" ht="19.899999999999999" customHeight="1" x14ac:dyDescent="0.25">
      <c r="C28" s="6">
        <f t="shared" si="9"/>
        <v>7</v>
      </c>
      <c r="D28" s="6" t="str">
        <f>'2. Zeitplan'!D17</f>
        <v>Lieferzeit Pumpe</v>
      </c>
      <c r="E28" s="9">
        <f>'2. Zeitplan'!E17</f>
        <v>45752</v>
      </c>
      <c r="F28" s="240">
        <f>'2. Zeitplan'!F17-'2. Zeitplan'!E17</f>
        <v>15</v>
      </c>
      <c r="G28" s="241">
        <f>ROUND(('2. Zeitplan'!G17*F28),0)</f>
        <v>8</v>
      </c>
      <c r="H28" s="242">
        <f t="shared" si="0"/>
        <v>7</v>
      </c>
      <c r="I28" s="243">
        <f ca="1">IF('2. Zeitplan'!F17&lt;$E$12,'2. Zeitplan'!G17,"OK")</f>
        <v>0.5</v>
      </c>
      <c r="J28" s="244">
        <f t="shared" ca="1" si="1"/>
        <v>7</v>
      </c>
      <c r="K28" s="245">
        <f t="shared" ca="1" si="2"/>
        <v>0</v>
      </c>
      <c r="L28" s="245"/>
      <c r="M28" s="12"/>
      <c r="N28" s="9" t="str">
        <f t="shared" si="3"/>
        <v>Lieferzeit Pumpe</v>
      </c>
      <c r="O28" s="9">
        <f t="shared" si="4"/>
        <v>45752</v>
      </c>
      <c r="P28" s="233">
        <f t="shared" si="10"/>
        <v>8</v>
      </c>
      <c r="Q28" s="233">
        <f t="shared" ca="1" si="5"/>
        <v>7</v>
      </c>
      <c r="R28" s="233">
        <f t="shared" ca="1" si="6"/>
        <v>0</v>
      </c>
      <c r="T28" s="233">
        <f ca="1">IF('2. Zeitplan'!B17="ja",'2. Zeitplan'!D17,0)</f>
        <v>0</v>
      </c>
      <c r="U28" s="246">
        <f ca="1">IF(T28=0,0,'2. Zeitplan'!E17)</f>
        <v>0</v>
      </c>
      <c r="V28" s="246">
        <f ca="1">IF(U28=0,0,'2. Zeitplan'!F17)</f>
        <v>0</v>
      </c>
      <c r="W28" s="6">
        <f t="shared" ca="1" si="7"/>
        <v>2.8E-3</v>
      </c>
      <c r="X28" s="6">
        <f t="shared" si="11"/>
        <v>7</v>
      </c>
      <c r="Y28" s="6">
        <f ca="1">LARGE($W$22:$W$51,7)</f>
        <v>45838.004500000003</v>
      </c>
      <c r="Z28" s="246" t="str">
        <f t="shared" ca="1" si="12"/>
        <v>lorem ipsum dadu</v>
      </c>
      <c r="AA28" s="222">
        <f t="shared" ca="1" si="8"/>
        <v>45838.004500000003</v>
      </c>
      <c r="AB28" s="248" t="str">
        <f ca="1">IFERROR(INDEX('4.RACI'!$D$10:$X$10,AE28),"")</f>
        <v/>
      </c>
      <c r="AC28" s="246">
        <f ca="1">MATCH(Z28,'4.RACI'!$D$10:$D$40,0)</f>
        <v>25</v>
      </c>
      <c r="AD28" s="5" t="str">
        <f t="array" aca="1" ref="AD28" ca="1">INDEX('4.RACI'!$D$10:$X$40,AC28, )</f>
        <v>lorem ipsum dadu</v>
      </c>
      <c r="AE28" s="246" t="e">
        <f ca="1">MATCH("R",INDEX('4.RACI'!$D$10:$X$40,AC28, ),0)</f>
        <v>#N/A</v>
      </c>
      <c r="BI28" s="6"/>
    </row>
    <row r="29" spans="3:61" ht="19.899999999999999" customHeight="1" x14ac:dyDescent="0.25">
      <c r="C29" s="6">
        <f t="shared" si="9"/>
        <v>8</v>
      </c>
      <c r="D29" s="6" t="str">
        <f>'2. Zeitplan'!D18</f>
        <v>Schulungsplan</v>
      </c>
      <c r="E29" s="9">
        <f>'2. Zeitplan'!E18</f>
        <v>45765</v>
      </c>
      <c r="F29" s="240">
        <f>'2. Zeitplan'!F18-'2. Zeitplan'!E18</f>
        <v>12</v>
      </c>
      <c r="G29" s="241">
        <f>ROUND(('2. Zeitplan'!G18*F29),0)</f>
        <v>2</v>
      </c>
      <c r="H29" s="242">
        <f t="shared" si="0"/>
        <v>10</v>
      </c>
      <c r="I29" s="243">
        <f ca="1">IF('2. Zeitplan'!F18&lt;$E$12,'2. Zeitplan'!G18,"OK")</f>
        <v>0.2</v>
      </c>
      <c r="J29" s="244">
        <f t="shared" ca="1" si="1"/>
        <v>10</v>
      </c>
      <c r="K29" s="245">
        <f t="shared" ca="1" si="2"/>
        <v>0</v>
      </c>
      <c r="L29" s="245"/>
      <c r="M29" s="12"/>
      <c r="N29" s="9" t="str">
        <f t="shared" si="3"/>
        <v>Schulungsplan</v>
      </c>
      <c r="O29" s="9">
        <f t="shared" si="4"/>
        <v>45765</v>
      </c>
      <c r="P29" s="233">
        <f t="shared" si="10"/>
        <v>2</v>
      </c>
      <c r="Q29" s="233">
        <f t="shared" ca="1" si="5"/>
        <v>10</v>
      </c>
      <c r="R29" s="233">
        <f t="shared" ca="1" si="6"/>
        <v>0</v>
      </c>
      <c r="T29" s="233">
        <f ca="1">IF('2. Zeitplan'!B18="ja",'2. Zeitplan'!D18,0)</f>
        <v>0</v>
      </c>
      <c r="U29" s="246">
        <f ca="1">IF(T29=0,0,'2. Zeitplan'!E18)</f>
        <v>0</v>
      </c>
      <c r="V29" s="246">
        <f ca="1">IF(U29=0,0,'2. Zeitplan'!F18)</f>
        <v>0</v>
      </c>
      <c r="W29" s="6">
        <f t="shared" ca="1" si="7"/>
        <v>2.8999999999999998E-3</v>
      </c>
      <c r="X29" s="6">
        <f t="shared" si="11"/>
        <v>8</v>
      </c>
      <c r="Y29" s="6">
        <f ca="1">LARGE($W$22:$W$51,8)</f>
        <v>45838.004399999998</v>
      </c>
      <c r="Z29" s="246" t="str">
        <f t="shared" ca="1" si="12"/>
        <v>lorem ipsumduda</v>
      </c>
      <c r="AA29" s="222">
        <f t="shared" ca="1" si="8"/>
        <v>45838.004399999998</v>
      </c>
      <c r="AB29" s="248" t="str">
        <f ca="1">IFERROR(INDEX('4.RACI'!$D$10:$X$10,AE29),"")</f>
        <v/>
      </c>
      <c r="AC29" s="246">
        <f ca="1">MATCH(Z29,'4.RACI'!$D$10:$D$40,0)</f>
        <v>24</v>
      </c>
      <c r="AD29" s="5" t="str">
        <f t="array" aca="1" ref="AD29" ca="1">INDEX('4.RACI'!$D$10:$X$40,AC29, )</f>
        <v>lorem ipsumduda</v>
      </c>
      <c r="AE29" s="246" t="e">
        <f ca="1">MATCH("R",INDEX('4.RACI'!$D$10:$X$40,AC29, ),0)</f>
        <v>#N/A</v>
      </c>
      <c r="BI29" s="6"/>
    </row>
    <row r="30" spans="3:61" ht="19.899999999999999" customHeight="1" x14ac:dyDescent="0.25">
      <c r="C30" s="6">
        <f t="shared" si="9"/>
        <v>9</v>
      </c>
      <c r="D30" s="6" t="str">
        <f>'2. Zeitplan'!D19</f>
        <v>Angebot Einb. Steuerung</v>
      </c>
      <c r="E30" s="9">
        <f>'2. Zeitplan'!E19</f>
        <v>45765</v>
      </c>
      <c r="F30" s="240">
        <f>'2. Zeitplan'!F19-'2. Zeitplan'!E19</f>
        <v>24</v>
      </c>
      <c r="G30" s="241">
        <f>ROUND(('2. Zeitplan'!G19*F30),0)</f>
        <v>6</v>
      </c>
      <c r="H30" s="242">
        <f t="shared" si="0"/>
        <v>18</v>
      </c>
      <c r="I30" s="243">
        <f ca="1">IF('2. Zeitplan'!F19&lt;$E$12,'2. Zeitplan'!G19,"OK")</f>
        <v>0.25</v>
      </c>
      <c r="J30" s="244">
        <f t="shared" ca="1" si="1"/>
        <v>18</v>
      </c>
      <c r="K30" s="245">
        <f t="shared" ca="1" si="2"/>
        <v>0</v>
      </c>
      <c r="L30" s="245"/>
      <c r="M30" s="12"/>
      <c r="N30" s="9" t="str">
        <f t="shared" si="3"/>
        <v>Angebot Einb. Steuerung</v>
      </c>
      <c r="O30" s="9">
        <f t="shared" si="4"/>
        <v>45765</v>
      </c>
      <c r="P30" s="233">
        <f t="shared" si="10"/>
        <v>6</v>
      </c>
      <c r="Q30" s="233">
        <f t="shared" ca="1" si="5"/>
        <v>18</v>
      </c>
      <c r="R30" s="233">
        <f t="shared" ca="1" si="6"/>
        <v>0</v>
      </c>
      <c r="T30" s="233">
        <f ca="1">IF('2. Zeitplan'!B19="ja",'2. Zeitplan'!D19,0)</f>
        <v>0</v>
      </c>
      <c r="U30" s="246">
        <f ca="1">IF(T30=0,0,'2. Zeitplan'!E19)</f>
        <v>0</v>
      </c>
      <c r="V30" s="246">
        <f ca="1">IF(U30=0,0,'2. Zeitplan'!F19)</f>
        <v>0</v>
      </c>
      <c r="W30" s="6">
        <f t="shared" ca="1" si="7"/>
        <v>3.0000000000000001E-3</v>
      </c>
      <c r="X30" s="6">
        <f t="shared" si="11"/>
        <v>9</v>
      </c>
      <c r="Y30" s="6">
        <f ca="1">LARGE($W$22:$W$51,9)</f>
        <v>45838.004200000003</v>
      </c>
      <c r="Z30" s="246" t="str">
        <f t="shared" ca="1" si="12"/>
        <v>lorem ipsum dada</v>
      </c>
      <c r="AA30" s="222">
        <f t="shared" ca="1" si="8"/>
        <v>45838.004200000003</v>
      </c>
      <c r="AB30" s="248" t="str">
        <f ca="1">IFERROR(INDEX('4.RACI'!$D$10:$X$10,AE30),"")</f>
        <v/>
      </c>
      <c r="AC30" s="246">
        <f ca="1">MATCH(Z30,'4.RACI'!$D$10:$D$40,0)</f>
        <v>22</v>
      </c>
      <c r="AD30" s="5" t="str">
        <f t="array" aca="1" ref="AD30" ca="1">INDEX('4.RACI'!$D$10:$X$40,AC30, )</f>
        <v>lorem ipsum dada</v>
      </c>
      <c r="AE30" s="246" t="e">
        <f ca="1">MATCH("R",INDEX('4.RACI'!$D$10:$X$40,AC30, ),0)</f>
        <v>#N/A</v>
      </c>
      <c r="BI30" s="6"/>
    </row>
    <row r="31" spans="3:61" ht="19.899999999999999" customHeight="1" x14ac:dyDescent="0.25">
      <c r="C31" s="6">
        <f t="shared" si="9"/>
        <v>10</v>
      </c>
      <c r="D31" s="6" t="str">
        <f>'2. Zeitplan'!D20</f>
        <v>Aufstellplatz räumen</v>
      </c>
      <c r="E31" s="9">
        <f>'2. Zeitplan'!E20</f>
        <v>45765</v>
      </c>
      <c r="F31" s="240">
        <f>'2. Zeitplan'!F20-'2. Zeitplan'!E20</f>
        <v>24</v>
      </c>
      <c r="G31" s="241">
        <f>ROUND(('2. Zeitplan'!G20*F31),0)</f>
        <v>24</v>
      </c>
      <c r="H31" s="242">
        <f t="shared" si="0"/>
        <v>0</v>
      </c>
      <c r="I31" s="243">
        <f ca="1">IF('2. Zeitplan'!F20&lt;$E$12,'2. Zeitplan'!G20,"OK")</f>
        <v>1</v>
      </c>
      <c r="J31" s="244">
        <f t="shared" ca="1" si="1"/>
        <v>0</v>
      </c>
      <c r="K31" s="245">
        <f t="shared" ca="1" si="2"/>
        <v>0</v>
      </c>
      <c r="L31" s="245"/>
      <c r="M31" s="12"/>
      <c r="N31" s="9" t="str">
        <f t="shared" si="3"/>
        <v>Aufstellplatz räumen</v>
      </c>
      <c r="O31" s="9">
        <f t="shared" si="4"/>
        <v>45765</v>
      </c>
      <c r="P31" s="233">
        <f t="shared" si="10"/>
        <v>24</v>
      </c>
      <c r="Q31" s="233">
        <f t="shared" ca="1" si="5"/>
        <v>0</v>
      </c>
      <c r="R31" s="233">
        <f t="shared" ca="1" si="6"/>
        <v>0</v>
      </c>
      <c r="T31" s="233">
        <f ca="1">IF('2. Zeitplan'!B20="ja",'2. Zeitplan'!D20,0)</f>
        <v>0</v>
      </c>
      <c r="U31" s="246">
        <f ca="1">IF(T31=0,0,'2. Zeitplan'!E20)</f>
        <v>0</v>
      </c>
      <c r="V31" s="246">
        <f ca="1">IF(U31=0,0,'2. Zeitplan'!F20)</f>
        <v>0</v>
      </c>
      <c r="W31" s="6">
        <f t="shared" ca="1" si="7"/>
        <v>3.0999999999999999E-3</v>
      </c>
      <c r="X31" s="6">
        <f t="shared" si="11"/>
        <v>10</v>
      </c>
      <c r="Y31" s="6">
        <f ca="1">LARGE($W$22:$W$51,10)</f>
        <v>45838.004099999998</v>
      </c>
      <c r="Z31" s="246" t="str">
        <f t="shared" ca="1" si="12"/>
        <v>lorem ipsum da</v>
      </c>
      <c r="AA31" s="222">
        <f t="shared" ca="1" si="8"/>
        <v>45838.004099999998</v>
      </c>
      <c r="AB31" s="248" t="str">
        <f ca="1">IFERROR(INDEX('4.RACI'!$D$10:$X$10,AE31),"")</f>
        <v/>
      </c>
      <c r="AC31" s="246">
        <f ca="1">MATCH(Z31,'4.RACI'!$D$10:$D$40,0)</f>
        <v>21</v>
      </c>
      <c r="AD31" s="5" t="str">
        <f t="array" aca="1" ref="AD31" ca="1">INDEX('4.RACI'!$D$10:$X$40,AC31, )</f>
        <v>lorem ipsum da</v>
      </c>
      <c r="AE31" s="246" t="e">
        <f ca="1">MATCH("R",INDEX('4.RACI'!$D$10:$X$40,AC31, ),0)</f>
        <v>#N/A</v>
      </c>
      <c r="BI31" s="6"/>
    </row>
    <row r="32" spans="3:61" ht="19.899999999999999" customHeight="1" x14ac:dyDescent="0.25">
      <c r="C32" s="6">
        <f t="shared" si="9"/>
        <v>11</v>
      </c>
      <c r="D32" s="6" t="str">
        <f>'2. Zeitplan'!D21</f>
        <v>Rohrleitungsweg suchen</v>
      </c>
      <c r="E32" s="9">
        <f>'2. Zeitplan'!E21</f>
        <v>45766</v>
      </c>
      <c r="F32" s="240">
        <f>'2. Zeitplan'!F21-'2. Zeitplan'!E21</f>
        <v>10</v>
      </c>
      <c r="G32" s="241">
        <f>ROUND(('2. Zeitplan'!G21*F32),0)</f>
        <v>3</v>
      </c>
      <c r="H32" s="242">
        <f t="shared" si="0"/>
        <v>7</v>
      </c>
      <c r="I32" s="243">
        <f ca="1">IF('2. Zeitplan'!F21&lt;$E$12,'2. Zeitplan'!G21,"OK")</f>
        <v>0.3</v>
      </c>
      <c r="J32" s="244">
        <f t="shared" ca="1" si="1"/>
        <v>7</v>
      </c>
      <c r="K32" s="245">
        <f t="shared" ca="1" si="2"/>
        <v>0</v>
      </c>
      <c r="L32" s="245"/>
      <c r="M32" s="12"/>
      <c r="N32" s="9" t="str">
        <f t="shared" si="3"/>
        <v>Rohrleitungsweg suchen</v>
      </c>
      <c r="O32" s="9">
        <f t="shared" si="4"/>
        <v>45766</v>
      </c>
      <c r="P32" s="233">
        <f t="shared" si="10"/>
        <v>3</v>
      </c>
      <c r="Q32" s="233">
        <f t="shared" ca="1" si="5"/>
        <v>7</v>
      </c>
      <c r="R32" s="233">
        <f t="shared" ca="1" si="6"/>
        <v>0</v>
      </c>
      <c r="T32" s="233">
        <f ca="1">IF('2. Zeitplan'!B21="ja",'2. Zeitplan'!D21,0)</f>
        <v>0</v>
      </c>
      <c r="U32" s="246">
        <f ca="1">IF(T32=0,0,'2. Zeitplan'!E21)</f>
        <v>0</v>
      </c>
      <c r="V32" s="246">
        <f ca="1">IF(U32=0,0,'2. Zeitplan'!F21)</f>
        <v>0</v>
      </c>
      <c r="W32" s="6">
        <f t="shared" ca="1" si="7"/>
        <v>3.2000000000000002E-3</v>
      </c>
      <c r="BI32" s="6"/>
    </row>
    <row r="33" spans="3:61" ht="19.899999999999999" customHeight="1" x14ac:dyDescent="0.25">
      <c r="C33" s="6">
        <f t="shared" si="9"/>
        <v>12</v>
      </c>
      <c r="D33" s="6" t="str">
        <f>'2. Zeitplan'!D22</f>
        <v>R+I erstellen</v>
      </c>
      <c r="E33" s="9">
        <f>'2. Zeitplan'!E22</f>
        <v>45769</v>
      </c>
      <c r="F33" s="240">
        <f>'2. Zeitplan'!F22-'2. Zeitplan'!E22</f>
        <v>8</v>
      </c>
      <c r="G33" s="241">
        <f>ROUND(('2. Zeitplan'!G22*F33),0)</f>
        <v>0</v>
      </c>
      <c r="H33" s="242">
        <f t="shared" si="0"/>
        <v>8</v>
      </c>
      <c r="I33" s="243">
        <f ca="1">IF('2. Zeitplan'!F22&lt;$E$12,'2. Zeitplan'!G22,"OK")</f>
        <v>0</v>
      </c>
      <c r="J33" s="244">
        <f t="shared" ca="1" si="1"/>
        <v>8</v>
      </c>
      <c r="K33" s="245">
        <f t="shared" ca="1" si="2"/>
        <v>0</v>
      </c>
      <c r="L33" s="245"/>
      <c r="M33" s="12"/>
      <c r="N33" s="9" t="str">
        <f t="shared" si="3"/>
        <v>R+I erstellen</v>
      </c>
      <c r="O33" s="9">
        <f t="shared" si="4"/>
        <v>45769</v>
      </c>
      <c r="P33" s="233">
        <f t="shared" si="10"/>
        <v>0</v>
      </c>
      <c r="Q33" s="233">
        <f t="shared" ca="1" si="5"/>
        <v>8</v>
      </c>
      <c r="R33" s="233">
        <f t="shared" ca="1" si="6"/>
        <v>0</v>
      </c>
      <c r="T33" s="233">
        <f ca="1">IF('2. Zeitplan'!B22="ja",'2. Zeitplan'!D22,0)</f>
        <v>0</v>
      </c>
      <c r="U33" s="246">
        <f ca="1">IF(T33=0,0,'2. Zeitplan'!E22)</f>
        <v>0</v>
      </c>
      <c r="V33" s="246">
        <f ca="1">IF(U33=0,0,'2. Zeitplan'!F22)</f>
        <v>0</v>
      </c>
      <c r="W33" s="6">
        <f t="shared" ca="1" si="7"/>
        <v>3.3E-3</v>
      </c>
      <c r="BI33" s="6"/>
    </row>
    <row r="34" spans="3:61" ht="19.899999999999999" customHeight="1" x14ac:dyDescent="0.25">
      <c r="C34" s="6">
        <f t="shared" si="9"/>
        <v>13</v>
      </c>
      <c r="D34" s="6" t="str">
        <f>'2. Zeitplan'!D23</f>
        <v>Anfahrschutz errichten</v>
      </c>
      <c r="E34" s="9">
        <f>'2. Zeitplan'!E23</f>
        <v>45769</v>
      </c>
      <c r="F34" s="240">
        <f>'2. Zeitplan'!F23-'2. Zeitplan'!E23</f>
        <v>13</v>
      </c>
      <c r="G34" s="241">
        <f>ROUND(('2. Zeitplan'!G23*F34),0)</f>
        <v>1</v>
      </c>
      <c r="H34" s="242">
        <f t="shared" si="0"/>
        <v>12</v>
      </c>
      <c r="I34" s="243">
        <f ca="1">IF('2. Zeitplan'!F23&lt;$E$12,'2. Zeitplan'!G23,"OK")</f>
        <v>0.1</v>
      </c>
      <c r="J34" s="244">
        <f t="shared" ca="1" si="1"/>
        <v>12</v>
      </c>
      <c r="K34" s="245">
        <f t="shared" ca="1" si="2"/>
        <v>0</v>
      </c>
      <c r="L34" s="245"/>
      <c r="M34" s="12"/>
      <c r="N34" s="9" t="str">
        <f t="shared" si="3"/>
        <v>Anfahrschutz errichten</v>
      </c>
      <c r="O34" s="9">
        <f t="shared" si="4"/>
        <v>45769</v>
      </c>
      <c r="P34" s="233">
        <f t="shared" si="10"/>
        <v>1</v>
      </c>
      <c r="Q34" s="233">
        <f t="shared" ca="1" si="5"/>
        <v>12</v>
      </c>
      <c r="R34" s="233">
        <f t="shared" ca="1" si="6"/>
        <v>0</v>
      </c>
      <c r="T34" s="233">
        <f ca="1">IF('2. Zeitplan'!B23="ja",'2. Zeitplan'!D23,0)</f>
        <v>0</v>
      </c>
      <c r="U34" s="246">
        <f ca="1">IF(T34=0,0,'2. Zeitplan'!E23)</f>
        <v>0</v>
      </c>
      <c r="V34" s="246">
        <f ca="1">IF(U34=0,0,'2. Zeitplan'!F23)</f>
        <v>0</v>
      </c>
      <c r="W34" s="6">
        <f t="shared" ca="1" si="7"/>
        <v>3.3999999999999998E-3</v>
      </c>
      <c r="BI34" s="6"/>
    </row>
    <row r="35" spans="3:61" ht="19.899999999999999" customHeight="1" x14ac:dyDescent="0.25">
      <c r="C35" s="6">
        <f t="shared" si="9"/>
        <v>14</v>
      </c>
      <c r="D35" s="6" t="str">
        <f>'2. Zeitplan'!D24</f>
        <v>Materialauszug</v>
      </c>
      <c r="E35" s="9">
        <f>'2. Zeitplan'!E24</f>
        <v>45772</v>
      </c>
      <c r="F35" s="240">
        <f>'2. Zeitplan'!F24-'2. Zeitplan'!E24</f>
        <v>12</v>
      </c>
      <c r="G35" s="241">
        <f>ROUND(('2. Zeitplan'!G24*F35),0)</f>
        <v>5</v>
      </c>
      <c r="H35" s="242">
        <f t="shared" si="0"/>
        <v>7</v>
      </c>
      <c r="I35" s="243">
        <f ca="1">IF('2. Zeitplan'!F24&lt;$E$12,'2. Zeitplan'!G24,"OK")</f>
        <v>0.4</v>
      </c>
      <c r="J35" s="244">
        <f t="shared" ca="1" si="1"/>
        <v>7</v>
      </c>
      <c r="K35" s="245">
        <f t="shared" ca="1" si="2"/>
        <v>0</v>
      </c>
      <c r="L35" s="245"/>
      <c r="M35" s="12"/>
      <c r="N35" s="9" t="str">
        <f t="shared" si="3"/>
        <v>Materialauszug</v>
      </c>
      <c r="O35" s="9">
        <f t="shared" si="4"/>
        <v>45772</v>
      </c>
      <c r="P35" s="233">
        <f t="shared" si="10"/>
        <v>5</v>
      </c>
      <c r="Q35" s="233">
        <f t="shared" ca="1" si="5"/>
        <v>7</v>
      </c>
      <c r="R35" s="233">
        <f t="shared" ca="1" si="6"/>
        <v>0</v>
      </c>
      <c r="T35" s="233">
        <f ca="1">IF('2. Zeitplan'!B24="ja",'2. Zeitplan'!D24,0)</f>
        <v>0</v>
      </c>
      <c r="U35" s="246">
        <f ca="1">IF(T35=0,0,'2. Zeitplan'!E24)</f>
        <v>0</v>
      </c>
      <c r="V35" s="246">
        <f ca="1">IF(U35=0,0,'2. Zeitplan'!F24)</f>
        <v>0</v>
      </c>
      <c r="W35" s="6">
        <f t="shared" ca="1" si="7"/>
        <v>3.5000000000000001E-3</v>
      </c>
      <c r="BI35" s="6"/>
    </row>
    <row r="36" spans="3:61" ht="19.899999999999999" customHeight="1" x14ac:dyDescent="0.25">
      <c r="C36" s="6">
        <f t="shared" si="9"/>
        <v>15</v>
      </c>
      <c r="D36" s="6" t="str">
        <f>'2. Zeitplan'!D25</f>
        <v>Bodenbeschichtung prüfen</v>
      </c>
      <c r="E36" s="9">
        <f>'2. Zeitplan'!E25</f>
        <v>45782</v>
      </c>
      <c r="F36" s="240">
        <f>'2. Zeitplan'!F25-'2. Zeitplan'!E25</f>
        <v>4</v>
      </c>
      <c r="G36" s="241">
        <f>ROUND(('2. Zeitplan'!G25*F36),0)</f>
        <v>1</v>
      </c>
      <c r="H36" s="242">
        <f t="shared" si="0"/>
        <v>3</v>
      </c>
      <c r="I36" s="243">
        <f ca="1">IF('2. Zeitplan'!F25&lt;$E$12,'2. Zeitplan'!G25,"OK")</f>
        <v>0.3</v>
      </c>
      <c r="J36" s="244">
        <f t="shared" ca="1" si="1"/>
        <v>3</v>
      </c>
      <c r="K36" s="245">
        <f t="shared" ca="1" si="2"/>
        <v>0</v>
      </c>
      <c r="L36" s="245"/>
      <c r="M36" s="12"/>
      <c r="N36" s="9" t="str">
        <f t="shared" si="3"/>
        <v>Bodenbeschichtung prüfen</v>
      </c>
      <c r="O36" s="9">
        <f t="shared" si="4"/>
        <v>45782</v>
      </c>
      <c r="P36" s="233">
        <f t="shared" si="10"/>
        <v>1</v>
      </c>
      <c r="Q36" s="233">
        <f t="shared" ca="1" si="5"/>
        <v>3</v>
      </c>
      <c r="R36" s="233">
        <f t="shared" ca="1" si="6"/>
        <v>0</v>
      </c>
      <c r="T36" s="233">
        <f ca="1">IF('2. Zeitplan'!B25="ja",'2. Zeitplan'!D25,0)</f>
        <v>0</v>
      </c>
      <c r="U36" s="246">
        <f ca="1">IF(T36=0,0,'2. Zeitplan'!E25)</f>
        <v>0</v>
      </c>
      <c r="V36" s="246">
        <f ca="1">IF(U36=0,0,'2. Zeitplan'!F25)</f>
        <v>0</v>
      </c>
      <c r="W36" s="6">
        <f t="shared" ca="1" si="7"/>
        <v>3.5999999999999999E-3</v>
      </c>
      <c r="BI36" s="6"/>
    </row>
    <row r="37" spans="3:61" ht="19.899999999999999" customHeight="1" x14ac:dyDescent="0.25">
      <c r="C37" s="6">
        <f t="shared" si="9"/>
        <v>16</v>
      </c>
      <c r="D37" s="6" t="str">
        <f>'2. Zeitplan'!D26</f>
        <v>FP Sockel errichten</v>
      </c>
      <c r="E37" s="9">
        <f>'2. Zeitplan'!E26</f>
        <v>45789</v>
      </c>
      <c r="F37" s="240">
        <f>'2. Zeitplan'!F26-'2. Zeitplan'!E26</f>
        <v>7</v>
      </c>
      <c r="G37" s="241">
        <f>ROUND(('2. Zeitplan'!G26*F37),0)</f>
        <v>0</v>
      </c>
      <c r="H37" s="242">
        <f t="shared" si="0"/>
        <v>7</v>
      </c>
      <c r="I37" s="243">
        <f ca="1">IF('2. Zeitplan'!F26&lt;$E$12,'2. Zeitplan'!G26,"OK")</f>
        <v>0</v>
      </c>
      <c r="J37" s="244">
        <f t="shared" ca="1" si="1"/>
        <v>7</v>
      </c>
      <c r="K37" s="245">
        <f t="shared" ca="1" si="2"/>
        <v>0</v>
      </c>
      <c r="L37" s="245"/>
      <c r="M37" s="12"/>
      <c r="N37" s="9" t="str">
        <f t="shared" si="3"/>
        <v>FP Sockel errichten</v>
      </c>
      <c r="O37" s="9">
        <f t="shared" si="4"/>
        <v>45789</v>
      </c>
      <c r="P37" s="233">
        <f t="shared" si="10"/>
        <v>0</v>
      </c>
      <c r="Q37" s="233">
        <f t="shared" ca="1" si="5"/>
        <v>7</v>
      </c>
      <c r="R37" s="233">
        <f t="shared" ca="1" si="6"/>
        <v>0</v>
      </c>
      <c r="T37" s="233">
        <f ca="1">IF('2. Zeitplan'!B26="ja",'2. Zeitplan'!D26,0)</f>
        <v>0</v>
      </c>
      <c r="U37" s="246">
        <f ca="1">IF(T37=0,0,'2. Zeitplan'!E26)</f>
        <v>0</v>
      </c>
      <c r="V37" s="246">
        <f ca="1">IF(U37=0,0,'2. Zeitplan'!F26)</f>
        <v>0</v>
      </c>
      <c r="W37" s="6">
        <f t="shared" ca="1" si="7"/>
        <v>3.7000000000000002E-3</v>
      </c>
      <c r="BI37" s="6"/>
    </row>
    <row r="38" spans="3:61" ht="19.899999999999999" customHeight="1" x14ac:dyDescent="0.25">
      <c r="C38" s="6">
        <f t="shared" si="9"/>
        <v>17</v>
      </c>
      <c r="D38" s="6" t="str">
        <f>'2. Zeitplan'!D27</f>
        <v>Schlammtransportwagen</v>
      </c>
      <c r="E38" s="9">
        <f>'2. Zeitplan'!E27</f>
        <v>45789</v>
      </c>
      <c r="F38" s="240">
        <f>'2. Zeitplan'!F27-'2. Zeitplan'!E27</f>
        <v>7</v>
      </c>
      <c r="G38" s="241">
        <f>ROUND(('2. Zeitplan'!G27*F38),0)</f>
        <v>1</v>
      </c>
      <c r="H38" s="242">
        <f t="shared" si="0"/>
        <v>6</v>
      </c>
      <c r="I38" s="243">
        <f ca="1">IF('2. Zeitplan'!F27&lt;$E$12,'2. Zeitplan'!G27,"OK")</f>
        <v>0.2</v>
      </c>
      <c r="J38" s="244">
        <f t="shared" ca="1" si="1"/>
        <v>6</v>
      </c>
      <c r="K38" s="245">
        <f t="shared" ca="1" si="2"/>
        <v>0</v>
      </c>
      <c r="L38" s="245"/>
      <c r="M38" s="12"/>
      <c r="N38" s="9" t="str">
        <f t="shared" si="3"/>
        <v>Schlammtransportwagen</v>
      </c>
      <c r="O38" s="9">
        <f t="shared" si="4"/>
        <v>45789</v>
      </c>
      <c r="P38" s="233">
        <f t="shared" si="10"/>
        <v>1</v>
      </c>
      <c r="Q38" s="233">
        <f t="shared" ca="1" si="5"/>
        <v>6</v>
      </c>
      <c r="R38" s="233">
        <f t="shared" ca="1" si="6"/>
        <v>0</v>
      </c>
      <c r="T38" s="233">
        <f ca="1">IF('2. Zeitplan'!B27="ja",'2. Zeitplan'!D27,0)</f>
        <v>0</v>
      </c>
      <c r="U38" s="246">
        <f ca="1">IF(T38=0,0,'2. Zeitplan'!E27)</f>
        <v>0</v>
      </c>
      <c r="V38" s="246">
        <f ca="1">IF(U38=0,0,'2. Zeitplan'!F27)</f>
        <v>0</v>
      </c>
      <c r="W38" s="6">
        <f t="shared" ca="1" si="7"/>
        <v>3.8E-3</v>
      </c>
      <c r="BI38" s="6"/>
    </row>
    <row r="39" spans="3:61" ht="19.899999999999999" customHeight="1" x14ac:dyDescent="0.25">
      <c r="C39" s="6">
        <f t="shared" si="9"/>
        <v>18</v>
      </c>
      <c r="D39" s="6" t="str">
        <f>'2. Zeitplan'!D28</f>
        <v>lorem ipsum</v>
      </c>
      <c r="E39" s="9">
        <f>'2. Zeitplan'!E28</f>
        <v>45809</v>
      </c>
      <c r="F39" s="240">
        <f>'2. Zeitplan'!F28-'2. Zeitplan'!E28</f>
        <v>29</v>
      </c>
      <c r="G39" s="241">
        <f>ROUND(('2. Zeitplan'!G28*F39),0)</f>
        <v>0</v>
      </c>
      <c r="H39" s="242">
        <f t="shared" si="0"/>
        <v>29</v>
      </c>
      <c r="I39" s="243" t="str">
        <f ca="1">IF('2. Zeitplan'!F28&lt;$E$12,'2. Zeitplan'!G28,"OK")</f>
        <v>OK</v>
      </c>
      <c r="J39" s="244">
        <f t="shared" ca="1" si="1"/>
        <v>0</v>
      </c>
      <c r="K39" s="245">
        <f t="shared" ca="1" si="2"/>
        <v>29</v>
      </c>
      <c r="L39" s="245"/>
      <c r="M39" s="12"/>
      <c r="N39" s="9" t="str">
        <f t="shared" si="3"/>
        <v>lorem ipsum</v>
      </c>
      <c r="O39" s="9">
        <f t="shared" si="4"/>
        <v>45809</v>
      </c>
      <c r="P39" s="233">
        <f t="shared" si="10"/>
        <v>0</v>
      </c>
      <c r="Q39" s="233">
        <f t="shared" ca="1" si="5"/>
        <v>0</v>
      </c>
      <c r="R39" s="233">
        <f t="shared" ca="1" si="6"/>
        <v>29</v>
      </c>
      <c r="T39" s="233" t="str">
        <f ca="1">IF('2. Zeitplan'!B28="ja",'2. Zeitplan'!D28,0)</f>
        <v>lorem ipsum</v>
      </c>
      <c r="U39" s="246">
        <f ca="1">IF(T39=0,0,'2. Zeitplan'!E28)</f>
        <v>45809</v>
      </c>
      <c r="V39" s="246">
        <f ca="1">IF(U39=0,0,'2. Zeitplan'!F28)</f>
        <v>45838</v>
      </c>
      <c r="W39" s="6">
        <f t="shared" ca="1" si="7"/>
        <v>45838.003900000003</v>
      </c>
      <c r="BI39" s="6"/>
    </row>
    <row r="40" spans="3:61" ht="19.899999999999999" customHeight="1" x14ac:dyDescent="0.25">
      <c r="C40" s="6">
        <f t="shared" si="9"/>
        <v>19</v>
      </c>
      <c r="D40" s="6" t="str">
        <f>'2. Zeitplan'!D29</f>
        <v>lorem ipsum</v>
      </c>
      <c r="E40" s="9">
        <f>'2. Zeitplan'!E29</f>
        <v>45810</v>
      </c>
      <c r="F40" s="240">
        <f>'2. Zeitplan'!F29-'2. Zeitplan'!E29</f>
        <v>28</v>
      </c>
      <c r="G40" s="241">
        <f>ROUND(('2. Zeitplan'!G29*F40),0)</f>
        <v>0</v>
      </c>
      <c r="H40" s="242">
        <f t="shared" si="0"/>
        <v>28</v>
      </c>
      <c r="I40" s="243" t="str">
        <f ca="1">IF('2. Zeitplan'!F29&lt;$E$12,'2. Zeitplan'!G29,"OK")</f>
        <v>OK</v>
      </c>
      <c r="J40" s="244">
        <f t="shared" ca="1" si="1"/>
        <v>0</v>
      </c>
      <c r="K40" s="245">
        <f t="shared" ca="1" si="2"/>
        <v>28</v>
      </c>
      <c r="L40" s="245"/>
      <c r="M40" s="12"/>
      <c r="N40" s="9" t="str">
        <f t="shared" si="3"/>
        <v>lorem ipsum</v>
      </c>
      <c r="O40" s="9">
        <f t="shared" si="4"/>
        <v>45810</v>
      </c>
      <c r="P40" s="233">
        <f t="shared" si="10"/>
        <v>0</v>
      </c>
      <c r="Q40" s="233">
        <f t="shared" ca="1" si="5"/>
        <v>0</v>
      </c>
      <c r="R40" s="233">
        <f t="shared" ca="1" si="6"/>
        <v>28</v>
      </c>
      <c r="T40" s="233" t="str">
        <f ca="1">IF('2. Zeitplan'!B29="ja",'2. Zeitplan'!D29,0)</f>
        <v>lorem ipsum</v>
      </c>
      <c r="U40" s="246">
        <f ca="1">IF(T40=0,0,'2. Zeitplan'!E29)</f>
        <v>45810</v>
      </c>
      <c r="V40" s="246">
        <f ca="1">IF(U40=0,0,'2. Zeitplan'!F29)</f>
        <v>45838</v>
      </c>
      <c r="W40" s="6">
        <f t="shared" ca="1" si="7"/>
        <v>45838.004000000001</v>
      </c>
      <c r="BI40" s="6"/>
    </row>
    <row r="41" spans="3:61" ht="19.899999999999999" customHeight="1" x14ac:dyDescent="0.25">
      <c r="C41" s="6">
        <f t="shared" si="9"/>
        <v>20</v>
      </c>
      <c r="D41" s="6" t="str">
        <f>'2. Zeitplan'!D30</f>
        <v>lorem ipsum da</v>
      </c>
      <c r="E41" s="9">
        <f>'2. Zeitplan'!E30</f>
        <v>45811</v>
      </c>
      <c r="F41" s="240">
        <f>'2. Zeitplan'!F30-'2. Zeitplan'!E30</f>
        <v>27</v>
      </c>
      <c r="G41" s="241">
        <f>ROUND(('2. Zeitplan'!G30*F41),0)</f>
        <v>0</v>
      </c>
      <c r="H41" s="242">
        <f t="shared" si="0"/>
        <v>27</v>
      </c>
      <c r="I41" s="243" t="str">
        <f ca="1">IF('2. Zeitplan'!F30&lt;$E$12,'2. Zeitplan'!G30,"OK")</f>
        <v>OK</v>
      </c>
      <c r="J41" s="244">
        <f t="shared" ca="1" si="1"/>
        <v>0</v>
      </c>
      <c r="K41" s="245">
        <f t="shared" ca="1" si="2"/>
        <v>27</v>
      </c>
      <c r="L41" s="245"/>
      <c r="M41" s="12"/>
      <c r="N41" s="9" t="str">
        <f t="shared" si="3"/>
        <v>lorem ipsum da</v>
      </c>
      <c r="O41" s="9">
        <f t="shared" si="4"/>
        <v>45811</v>
      </c>
      <c r="P41" s="233">
        <f t="shared" si="10"/>
        <v>0</v>
      </c>
      <c r="Q41" s="233">
        <f t="shared" ca="1" si="5"/>
        <v>0</v>
      </c>
      <c r="R41" s="233">
        <f t="shared" ca="1" si="6"/>
        <v>27</v>
      </c>
      <c r="T41" s="233" t="str">
        <f ca="1">IF('2. Zeitplan'!B30="ja",'2. Zeitplan'!D30,0)</f>
        <v>lorem ipsum da</v>
      </c>
      <c r="U41" s="246">
        <f ca="1">IF(T41=0,0,'2. Zeitplan'!E30)</f>
        <v>45811</v>
      </c>
      <c r="V41" s="246">
        <f ca="1">IF(U41=0,0,'2. Zeitplan'!F30)</f>
        <v>45838</v>
      </c>
      <c r="W41" s="6">
        <f t="shared" ca="1" si="7"/>
        <v>45838.004099999998</v>
      </c>
      <c r="BI41" s="6"/>
    </row>
    <row r="42" spans="3:61" ht="19.899999999999999" customHeight="1" x14ac:dyDescent="0.25">
      <c r="C42" s="6">
        <f t="shared" si="9"/>
        <v>21</v>
      </c>
      <c r="D42" s="6" t="str">
        <f>'2. Zeitplan'!D31</f>
        <v>lorem ipsum dada</v>
      </c>
      <c r="E42" s="9">
        <f>'2. Zeitplan'!E31</f>
        <v>45812</v>
      </c>
      <c r="F42" s="240">
        <f>'2. Zeitplan'!F31-'2. Zeitplan'!E31</f>
        <v>26</v>
      </c>
      <c r="G42" s="241">
        <f>ROUND(('2. Zeitplan'!G31*F42),0)</f>
        <v>0</v>
      </c>
      <c r="H42" s="242">
        <f t="shared" si="0"/>
        <v>26</v>
      </c>
      <c r="I42" s="243" t="str">
        <f ca="1">IF('2. Zeitplan'!F31&lt;$E$12,'2. Zeitplan'!G31,"OK")</f>
        <v>OK</v>
      </c>
      <c r="J42" s="244">
        <f t="shared" ca="1" si="1"/>
        <v>0</v>
      </c>
      <c r="K42" s="245">
        <f t="shared" ca="1" si="2"/>
        <v>26</v>
      </c>
      <c r="L42" s="245"/>
      <c r="M42" s="12"/>
      <c r="N42" s="9" t="str">
        <f t="shared" si="3"/>
        <v>lorem ipsum dada</v>
      </c>
      <c r="O42" s="9">
        <f t="shared" si="4"/>
        <v>45812</v>
      </c>
      <c r="P42" s="233">
        <f t="shared" si="10"/>
        <v>0</v>
      </c>
      <c r="Q42" s="233">
        <f t="shared" ca="1" si="5"/>
        <v>0</v>
      </c>
      <c r="R42" s="233">
        <f t="shared" ca="1" si="6"/>
        <v>26</v>
      </c>
      <c r="T42" s="233" t="str">
        <f ca="1">IF('2. Zeitplan'!B31="ja",'2. Zeitplan'!D31,0)</f>
        <v>lorem ipsum dada</v>
      </c>
      <c r="U42" s="246">
        <f ca="1">IF(T42=0,0,'2. Zeitplan'!E31)</f>
        <v>45812</v>
      </c>
      <c r="V42" s="246">
        <f ca="1">IF(U42=0,0,'2. Zeitplan'!F31)</f>
        <v>45838</v>
      </c>
      <c r="W42" s="6">
        <f t="shared" ca="1" si="7"/>
        <v>45838.004200000003</v>
      </c>
      <c r="BI42" s="6"/>
    </row>
    <row r="43" spans="3:61" ht="19.899999999999999" customHeight="1" x14ac:dyDescent="0.25">
      <c r="C43" s="6">
        <f t="shared" si="9"/>
        <v>22</v>
      </c>
      <c r="D43" s="6" t="str">
        <f>'2. Zeitplan'!D32</f>
        <v>lorem ipsum du</v>
      </c>
      <c r="E43" s="9">
        <f>'2. Zeitplan'!E32</f>
        <v>45813</v>
      </c>
      <c r="F43" s="240">
        <f>'2. Zeitplan'!F32-'2. Zeitplan'!E32</f>
        <v>25</v>
      </c>
      <c r="G43" s="241">
        <f>ROUND(('2. Zeitplan'!G32*F43),0)</f>
        <v>0</v>
      </c>
      <c r="H43" s="242">
        <f t="shared" si="0"/>
        <v>25</v>
      </c>
      <c r="I43" s="243" t="str">
        <f ca="1">IF('2. Zeitplan'!F32&lt;$E$12,'2. Zeitplan'!G32,"OK")</f>
        <v>OK</v>
      </c>
      <c r="J43" s="244">
        <f t="shared" ca="1" si="1"/>
        <v>0</v>
      </c>
      <c r="K43" s="245">
        <f t="shared" ca="1" si="2"/>
        <v>25</v>
      </c>
      <c r="L43" s="245"/>
      <c r="M43" s="12"/>
      <c r="N43" s="9" t="str">
        <f t="shared" si="3"/>
        <v>lorem ipsum du</v>
      </c>
      <c r="O43" s="9">
        <f t="shared" si="4"/>
        <v>45813</v>
      </c>
      <c r="P43" s="233">
        <f t="shared" si="10"/>
        <v>0</v>
      </c>
      <c r="Q43" s="233">
        <f t="shared" ca="1" si="5"/>
        <v>0</v>
      </c>
      <c r="R43" s="233">
        <f t="shared" ca="1" si="6"/>
        <v>25</v>
      </c>
      <c r="T43" s="233">
        <f ca="1">IF('2. Zeitplan'!B32="ja",'2. Zeitplan'!D32,0)</f>
        <v>0</v>
      </c>
      <c r="U43" s="246">
        <f ca="1">IF(T43=0,0,'2. Zeitplan'!E32)</f>
        <v>0</v>
      </c>
      <c r="V43" s="246">
        <f ca="1">IF(U43=0,0,'2. Zeitplan'!F32)</f>
        <v>0</v>
      </c>
      <c r="W43" s="6">
        <f t="shared" ca="1" si="7"/>
        <v>4.3E-3</v>
      </c>
      <c r="BI43" s="6"/>
    </row>
    <row r="44" spans="3:61" ht="19.899999999999999" customHeight="1" x14ac:dyDescent="0.25">
      <c r="C44" s="6">
        <f t="shared" si="9"/>
        <v>23</v>
      </c>
      <c r="D44" s="6" t="str">
        <f>'2. Zeitplan'!D33</f>
        <v>lorem ipsumduda</v>
      </c>
      <c r="E44" s="9">
        <f>'2. Zeitplan'!E33</f>
        <v>45809</v>
      </c>
      <c r="F44" s="240">
        <f>'2. Zeitplan'!F33-'2. Zeitplan'!E33</f>
        <v>29</v>
      </c>
      <c r="G44" s="241">
        <f>ROUND(('2. Zeitplan'!G33*F44),0)</f>
        <v>0</v>
      </c>
      <c r="H44" s="242">
        <f t="shared" si="0"/>
        <v>29</v>
      </c>
      <c r="I44" s="243" t="str">
        <f ca="1">IF('2. Zeitplan'!F33&lt;$E$12,'2. Zeitplan'!G33,"OK")</f>
        <v>OK</v>
      </c>
      <c r="J44" s="244">
        <f t="shared" ca="1" si="1"/>
        <v>0</v>
      </c>
      <c r="K44" s="245">
        <f t="shared" ca="1" si="2"/>
        <v>29</v>
      </c>
      <c r="L44" s="245"/>
      <c r="M44" s="12"/>
      <c r="N44" s="9" t="str">
        <f t="shared" si="3"/>
        <v>lorem ipsumduda</v>
      </c>
      <c r="O44" s="9">
        <f t="shared" si="4"/>
        <v>45809</v>
      </c>
      <c r="P44" s="233">
        <f t="shared" si="10"/>
        <v>0</v>
      </c>
      <c r="Q44" s="233">
        <f t="shared" ca="1" si="5"/>
        <v>0</v>
      </c>
      <c r="R44" s="233">
        <f t="shared" ca="1" si="6"/>
        <v>29</v>
      </c>
      <c r="T44" s="233" t="str">
        <f ca="1">IF('2. Zeitplan'!B33="ja",'2. Zeitplan'!D33,0)</f>
        <v>lorem ipsumduda</v>
      </c>
      <c r="U44" s="246">
        <f ca="1">IF(T44=0,0,'2. Zeitplan'!E33)</f>
        <v>45809</v>
      </c>
      <c r="V44" s="246">
        <f ca="1">IF(U44=0,0,'2. Zeitplan'!F33)</f>
        <v>45838</v>
      </c>
      <c r="W44" s="6">
        <f t="shared" ca="1" si="7"/>
        <v>45838.004399999998</v>
      </c>
      <c r="BI44" s="6"/>
    </row>
    <row r="45" spans="3:61" ht="19.899999999999999" customHeight="1" x14ac:dyDescent="0.25">
      <c r="C45" s="6">
        <f t="shared" si="9"/>
        <v>24</v>
      </c>
      <c r="D45" s="6" t="str">
        <f>'2. Zeitplan'!D34</f>
        <v>lorem ipsum dadu</v>
      </c>
      <c r="E45" s="9">
        <f>'2. Zeitplan'!E34</f>
        <v>45809</v>
      </c>
      <c r="F45" s="240">
        <f>'2. Zeitplan'!F34-'2. Zeitplan'!E34</f>
        <v>29</v>
      </c>
      <c r="G45" s="241">
        <f>ROUND(('2. Zeitplan'!G34*F45),0)</f>
        <v>0</v>
      </c>
      <c r="H45" s="242">
        <f t="shared" si="0"/>
        <v>29</v>
      </c>
      <c r="I45" s="243" t="str">
        <f ca="1">IF('2. Zeitplan'!F34&lt;$E$12,'2. Zeitplan'!G34,"OK")</f>
        <v>OK</v>
      </c>
      <c r="J45" s="244">
        <f t="shared" ca="1" si="1"/>
        <v>0</v>
      </c>
      <c r="K45" s="245">
        <f t="shared" ca="1" si="2"/>
        <v>29</v>
      </c>
      <c r="L45" s="245"/>
      <c r="M45" s="12"/>
      <c r="N45" s="9" t="str">
        <f t="shared" si="3"/>
        <v>lorem ipsum dadu</v>
      </c>
      <c r="O45" s="9">
        <f t="shared" si="4"/>
        <v>45809</v>
      </c>
      <c r="P45" s="233">
        <f t="shared" si="10"/>
        <v>0</v>
      </c>
      <c r="Q45" s="233">
        <f t="shared" ca="1" si="5"/>
        <v>0</v>
      </c>
      <c r="R45" s="233">
        <f t="shared" ca="1" si="6"/>
        <v>29</v>
      </c>
      <c r="T45" s="233" t="str">
        <f ca="1">IF('2. Zeitplan'!B34="ja",'2. Zeitplan'!D34,0)</f>
        <v>lorem ipsum dadu</v>
      </c>
      <c r="U45" s="246">
        <f ca="1">IF(T45=0,0,'2. Zeitplan'!E34)</f>
        <v>45809</v>
      </c>
      <c r="V45" s="246">
        <f ca="1">IF(U45=0,0,'2. Zeitplan'!F34)</f>
        <v>45838</v>
      </c>
      <c r="W45" s="6">
        <f t="shared" ca="1" si="7"/>
        <v>45838.004500000003</v>
      </c>
      <c r="BI45" s="6"/>
    </row>
    <row r="46" spans="3:61" ht="19.899999999999999" customHeight="1" x14ac:dyDescent="0.25">
      <c r="C46" s="6">
        <f t="shared" si="9"/>
        <v>25</v>
      </c>
      <c r="D46" s="6" t="str">
        <f>'2. Zeitplan'!D35</f>
        <v xml:space="preserve"> bla</v>
      </c>
      <c r="E46" s="9">
        <f>'2. Zeitplan'!E35</f>
        <v>45809</v>
      </c>
      <c r="F46" s="240">
        <f>'2. Zeitplan'!F35-'2. Zeitplan'!E35</f>
        <v>29</v>
      </c>
      <c r="G46" s="241">
        <f>ROUND(('2. Zeitplan'!G35*F46),0)</f>
        <v>0</v>
      </c>
      <c r="H46" s="242">
        <f t="shared" si="0"/>
        <v>29</v>
      </c>
      <c r="I46" s="243" t="str">
        <f ca="1">IF('2. Zeitplan'!F35&lt;$E$12,'2. Zeitplan'!G35,"OK")</f>
        <v>OK</v>
      </c>
      <c r="J46" s="244">
        <f t="shared" ca="1" si="1"/>
        <v>0</v>
      </c>
      <c r="K46" s="245">
        <f t="shared" ca="1" si="2"/>
        <v>29</v>
      </c>
      <c r="L46" s="245"/>
      <c r="M46" s="12"/>
      <c r="N46" s="9" t="str">
        <f t="shared" si="3"/>
        <v xml:space="preserve"> bla</v>
      </c>
      <c r="O46" s="9">
        <f t="shared" si="4"/>
        <v>45809</v>
      </c>
      <c r="P46" s="233">
        <f t="shared" si="10"/>
        <v>0</v>
      </c>
      <c r="Q46" s="233">
        <f t="shared" ca="1" si="5"/>
        <v>0</v>
      </c>
      <c r="R46" s="233">
        <f t="shared" ca="1" si="6"/>
        <v>29</v>
      </c>
      <c r="T46" s="233" t="str">
        <f ca="1">IF('2. Zeitplan'!B35="ja",'2. Zeitplan'!D35,0)</f>
        <v xml:space="preserve"> bla</v>
      </c>
      <c r="U46" s="246">
        <f ca="1">IF(T46=0,0,'2. Zeitplan'!E35)</f>
        <v>45809</v>
      </c>
      <c r="V46" s="246">
        <f ca="1">IF(U46=0,0,'2. Zeitplan'!F35)</f>
        <v>45838</v>
      </c>
      <c r="W46" s="6">
        <f t="shared" ca="1" si="7"/>
        <v>45838.0046</v>
      </c>
      <c r="BI46" s="6"/>
    </row>
    <row r="47" spans="3:61" ht="19.899999999999999" customHeight="1" x14ac:dyDescent="0.25">
      <c r="C47" s="6">
        <f t="shared" si="9"/>
        <v>26</v>
      </c>
      <c r="D47" s="6" t="str">
        <f>'2. Zeitplan'!D36</f>
        <v>blabla</v>
      </c>
      <c r="E47" s="9">
        <f>'2. Zeitplan'!E36</f>
        <v>45809</v>
      </c>
      <c r="F47" s="240">
        <f>'2. Zeitplan'!F36-'2. Zeitplan'!E36</f>
        <v>29</v>
      </c>
      <c r="G47" s="241">
        <f>ROUND(('2. Zeitplan'!G36*F47),0)</f>
        <v>0</v>
      </c>
      <c r="H47" s="242">
        <f t="shared" si="0"/>
        <v>29</v>
      </c>
      <c r="I47" s="243" t="str">
        <f ca="1">IF('2. Zeitplan'!F36&lt;$E$12,'2. Zeitplan'!G36,"OK")</f>
        <v>OK</v>
      </c>
      <c r="J47" s="244">
        <f t="shared" ca="1" si="1"/>
        <v>0</v>
      </c>
      <c r="K47" s="245">
        <f t="shared" ca="1" si="2"/>
        <v>29</v>
      </c>
      <c r="L47" s="245"/>
      <c r="M47" s="12"/>
      <c r="N47" s="9" t="str">
        <f t="shared" si="3"/>
        <v>blabla</v>
      </c>
      <c r="O47" s="9">
        <f t="shared" si="4"/>
        <v>45809</v>
      </c>
      <c r="P47" s="233">
        <f t="shared" si="10"/>
        <v>0</v>
      </c>
      <c r="Q47" s="233">
        <f t="shared" ca="1" si="5"/>
        <v>0</v>
      </c>
      <c r="R47" s="233">
        <f t="shared" ca="1" si="6"/>
        <v>29</v>
      </c>
      <c r="T47" s="233" t="str">
        <f ca="1">IF('2. Zeitplan'!B36="ja",'2. Zeitplan'!D36,0)</f>
        <v>blabla</v>
      </c>
      <c r="U47" s="246">
        <f ca="1">IF(T47=0,0,'2. Zeitplan'!E36)</f>
        <v>45809</v>
      </c>
      <c r="V47" s="246">
        <f ca="1">IF(U47=0,0,'2. Zeitplan'!F36)</f>
        <v>45838</v>
      </c>
      <c r="W47" s="6">
        <f t="shared" ca="1" si="7"/>
        <v>45838.004699999998</v>
      </c>
      <c r="BI47" s="6"/>
    </row>
    <row r="48" spans="3:61" ht="19.899999999999999" customHeight="1" x14ac:dyDescent="0.25">
      <c r="C48" s="6">
        <f t="shared" si="9"/>
        <v>27</v>
      </c>
      <c r="D48" s="6" t="str">
        <f>'2. Zeitplan'!D37</f>
        <v>lorem ipsum 1</v>
      </c>
      <c r="E48" s="9">
        <f>'2. Zeitplan'!E37</f>
        <v>45809</v>
      </c>
      <c r="F48" s="240">
        <f>'2. Zeitplan'!F37-'2. Zeitplan'!E37</f>
        <v>29</v>
      </c>
      <c r="G48" s="241">
        <f>ROUND(('2. Zeitplan'!G37*F48),0)</f>
        <v>0</v>
      </c>
      <c r="H48" s="242">
        <f t="shared" si="0"/>
        <v>29</v>
      </c>
      <c r="I48" s="243" t="str">
        <f ca="1">IF('2. Zeitplan'!F37&lt;$E$12,'2. Zeitplan'!G37,"OK")</f>
        <v>OK</v>
      </c>
      <c r="J48" s="244">
        <f t="shared" ca="1" si="1"/>
        <v>0</v>
      </c>
      <c r="K48" s="245">
        <f t="shared" ca="1" si="2"/>
        <v>29</v>
      </c>
      <c r="L48" s="245"/>
      <c r="M48" s="12"/>
      <c r="N48" s="9" t="str">
        <f t="shared" si="3"/>
        <v>lorem ipsum 1</v>
      </c>
      <c r="O48" s="9">
        <f t="shared" si="4"/>
        <v>45809</v>
      </c>
      <c r="P48" s="233">
        <f t="shared" si="10"/>
        <v>0</v>
      </c>
      <c r="Q48" s="233">
        <f t="shared" ca="1" si="5"/>
        <v>0</v>
      </c>
      <c r="R48" s="233">
        <f t="shared" ca="1" si="6"/>
        <v>29</v>
      </c>
      <c r="T48" s="233" t="str">
        <f ca="1">IF('2. Zeitplan'!B37="ja",'2. Zeitplan'!D37,0)</f>
        <v>lorem ipsum 1</v>
      </c>
      <c r="U48" s="246">
        <f ca="1">IF(T48=0,0,'2. Zeitplan'!E37)</f>
        <v>45809</v>
      </c>
      <c r="V48" s="246">
        <f ca="1">IF(U48=0,0,'2. Zeitplan'!F37)</f>
        <v>45838</v>
      </c>
      <c r="W48" s="6">
        <f t="shared" ca="1" si="7"/>
        <v>45838.004800000002</v>
      </c>
      <c r="BI48" s="6"/>
    </row>
    <row r="49" spans="3:61" ht="19.899999999999999" customHeight="1" x14ac:dyDescent="0.25">
      <c r="C49" s="6">
        <f t="shared" si="9"/>
        <v>28</v>
      </c>
      <c r="D49" s="6" t="str">
        <f>'2. Zeitplan'!D38</f>
        <v>lorem ipsum 2</v>
      </c>
      <c r="E49" s="9">
        <f>'2. Zeitplan'!E38</f>
        <v>45809</v>
      </c>
      <c r="F49" s="240">
        <f>'2. Zeitplan'!F38-'2. Zeitplan'!E38</f>
        <v>29</v>
      </c>
      <c r="G49" s="241">
        <f>ROUND(('2. Zeitplan'!G38*F49),0)</f>
        <v>0</v>
      </c>
      <c r="H49" s="242">
        <f t="shared" si="0"/>
        <v>29</v>
      </c>
      <c r="I49" s="243" t="str">
        <f ca="1">IF('2. Zeitplan'!F38&lt;$E$12,'2. Zeitplan'!G38,"OK")</f>
        <v>OK</v>
      </c>
      <c r="J49" s="244">
        <f t="shared" ca="1" si="1"/>
        <v>0</v>
      </c>
      <c r="K49" s="245">
        <f t="shared" ca="1" si="2"/>
        <v>29</v>
      </c>
      <c r="L49" s="245"/>
      <c r="M49" s="12"/>
      <c r="N49" s="9" t="str">
        <f t="shared" si="3"/>
        <v>lorem ipsum 2</v>
      </c>
      <c r="O49" s="9">
        <f t="shared" si="4"/>
        <v>45809</v>
      </c>
      <c r="P49" s="233">
        <f t="shared" si="10"/>
        <v>0</v>
      </c>
      <c r="Q49" s="233">
        <f t="shared" ca="1" si="5"/>
        <v>0</v>
      </c>
      <c r="R49" s="233">
        <f t="shared" ca="1" si="6"/>
        <v>29</v>
      </c>
      <c r="T49" s="233" t="str">
        <f ca="1">IF('2. Zeitplan'!B38="ja",'2. Zeitplan'!D38,0)</f>
        <v>lorem ipsum 2</v>
      </c>
      <c r="U49" s="246">
        <f ca="1">IF(T49=0,0,'2. Zeitplan'!E38)</f>
        <v>45809</v>
      </c>
      <c r="V49" s="246">
        <f ca="1">IF(U49=0,0,'2. Zeitplan'!F38)</f>
        <v>45838</v>
      </c>
      <c r="W49" s="6">
        <f t="shared" ca="1" si="7"/>
        <v>45838.0049</v>
      </c>
      <c r="BI49" s="6"/>
    </row>
    <row r="50" spans="3:61" ht="19.899999999999999" customHeight="1" x14ac:dyDescent="0.25">
      <c r="C50" s="6">
        <f t="shared" si="9"/>
        <v>29</v>
      </c>
      <c r="D50" s="6" t="str">
        <f>'2. Zeitplan'!D39</f>
        <v>lorem ipsum 3</v>
      </c>
      <c r="E50" s="9">
        <f>'2. Zeitplan'!E39</f>
        <v>45809</v>
      </c>
      <c r="F50" s="240">
        <f>'2. Zeitplan'!F39-'2. Zeitplan'!E39</f>
        <v>29</v>
      </c>
      <c r="G50" s="241">
        <f>ROUND(('2. Zeitplan'!G39*F50),0)</f>
        <v>0</v>
      </c>
      <c r="H50" s="242">
        <f t="shared" si="0"/>
        <v>29</v>
      </c>
      <c r="I50" s="243" t="str">
        <f ca="1">IF('2. Zeitplan'!F39&lt;$E$12,'2. Zeitplan'!G39,"OK")</f>
        <v>OK</v>
      </c>
      <c r="J50" s="244">
        <f t="shared" ca="1" si="1"/>
        <v>0</v>
      </c>
      <c r="K50" s="245">
        <f t="shared" ca="1" si="2"/>
        <v>29</v>
      </c>
      <c r="L50" s="245"/>
      <c r="M50" s="12"/>
      <c r="N50" s="9" t="str">
        <f t="shared" si="3"/>
        <v>lorem ipsum 3</v>
      </c>
      <c r="O50" s="9">
        <f t="shared" si="4"/>
        <v>45809</v>
      </c>
      <c r="P50" s="233">
        <f t="shared" si="10"/>
        <v>0</v>
      </c>
      <c r="Q50" s="233">
        <f t="shared" ca="1" si="5"/>
        <v>0</v>
      </c>
      <c r="R50" s="233">
        <f t="shared" ca="1" si="6"/>
        <v>29</v>
      </c>
      <c r="T50" s="233" t="str">
        <f ca="1">IF('2. Zeitplan'!B39="ja",'2. Zeitplan'!D39,0)</f>
        <v>lorem ipsum 3</v>
      </c>
      <c r="U50" s="246">
        <f ca="1">IF(T50=0,0,'2. Zeitplan'!E39)</f>
        <v>45809</v>
      </c>
      <c r="V50" s="246">
        <f ca="1">IF(U50=0,0,'2. Zeitplan'!F39)</f>
        <v>45838</v>
      </c>
      <c r="W50" s="6">
        <f t="shared" ca="1" si="7"/>
        <v>45838.004999999997</v>
      </c>
      <c r="BI50" s="6"/>
    </row>
    <row r="51" spans="3:61" ht="19.899999999999999" customHeight="1" x14ac:dyDescent="0.25">
      <c r="C51" s="6">
        <f t="shared" si="9"/>
        <v>30</v>
      </c>
      <c r="D51" s="6" t="str">
        <f>'2. Zeitplan'!D40</f>
        <v>lorem ipsum 4</v>
      </c>
      <c r="E51" s="9">
        <f>'2. Zeitplan'!E40</f>
        <v>45809</v>
      </c>
      <c r="F51" s="240">
        <f>'2. Zeitplan'!F40-'2. Zeitplan'!E40</f>
        <v>29</v>
      </c>
      <c r="G51" s="241">
        <f>ROUND(('2. Zeitplan'!G40*F51),0)</f>
        <v>0</v>
      </c>
      <c r="H51" s="242">
        <f t="shared" si="0"/>
        <v>29</v>
      </c>
      <c r="I51" s="243" t="str">
        <f ca="1">IF('2. Zeitplan'!F40&lt;$E$12,'2. Zeitplan'!G40,"OK")</f>
        <v>OK</v>
      </c>
      <c r="J51" s="244">
        <f t="shared" ca="1" si="1"/>
        <v>0</v>
      </c>
      <c r="K51" s="245">
        <f t="shared" ca="1" si="2"/>
        <v>29</v>
      </c>
      <c r="L51" s="245"/>
      <c r="M51" s="12"/>
      <c r="N51" s="9" t="str">
        <f t="shared" si="3"/>
        <v>lorem ipsum 4</v>
      </c>
      <c r="O51" s="9">
        <f t="shared" si="4"/>
        <v>45809</v>
      </c>
      <c r="P51" s="233">
        <f t="shared" si="10"/>
        <v>0</v>
      </c>
      <c r="Q51" s="233">
        <f t="shared" ca="1" si="5"/>
        <v>0</v>
      </c>
      <c r="R51" s="233">
        <f t="shared" ca="1" si="6"/>
        <v>29</v>
      </c>
      <c r="T51" s="233" t="str">
        <f ca="1">IF('2. Zeitplan'!B40="ja",'2. Zeitplan'!D40,0)</f>
        <v>lorem ipsum 4</v>
      </c>
      <c r="U51" s="246">
        <f ca="1">IF(T51=0,0,'2. Zeitplan'!E40)</f>
        <v>45809</v>
      </c>
      <c r="V51" s="246">
        <f ca="1">IF(U51=0,0,'2. Zeitplan'!F40)</f>
        <v>45838</v>
      </c>
      <c r="W51" s="6">
        <f t="shared" ca="1" si="7"/>
        <v>45838.005100000002</v>
      </c>
      <c r="BI51" s="6"/>
    </row>
    <row r="52" spans="3:61" ht="19.899999999999999" customHeight="1" x14ac:dyDescent="0.25">
      <c r="C52" s="12"/>
      <c r="D52" s="12" t="s">
        <v>67</v>
      </c>
      <c r="E52" s="286">
        <f ca="1">TODAY()</f>
        <v>45813</v>
      </c>
      <c r="F52" s="12"/>
      <c r="G52" s="12"/>
      <c r="H52" s="12"/>
      <c r="I52"/>
      <c r="J52" s="240"/>
      <c r="K52" s="12"/>
      <c r="L52" s="286">
        <f ca="1">E52</f>
        <v>45813</v>
      </c>
      <c r="M52" s="12"/>
      <c r="N52" s="12" t="s">
        <v>67</v>
      </c>
      <c r="O52" s="286">
        <f ca="1">TODAY()</f>
        <v>45813</v>
      </c>
      <c r="P52" s="12"/>
      <c r="Q52" s="12"/>
      <c r="R52" s="12"/>
      <c r="S52" s="286">
        <f ca="1">TODAY()</f>
        <v>45813</v>
      </c>
      <c r="T52" s="12"/>
      <c r="BI52" s="6"/>
    </row>
    <row r="54" spans="3:61" ht="19.899999999999999" customHeight="1" x14ac:dyDescent="0.25">
      <c r="C54" s="249" t="s">
        <v>282</v>
      </c>
    </row>
    <row r="1048559" ht="12.75" customHeight="1" x14ac:dyDescent="0.25"/>
    <row r="1048560" ht="12.75" customHeight="1" x14ac:dyDescent="0.25"/>
    <row r="1048561" ht="12.75" customHeight="1" x14ac:dyDescent="0.25"/>
    <row r="1048562" ht="12.75" customHeight="1" x14ac:dyDescent="0.25"/>
    <row r="1048563" ht="12.75" customHeight="1" x14ac:dyDescent="0.25"/>
    <row r="1048564" ht="12.75" customHeight="1" x14ac:dyDescent="0.25"/>
    <row r="1048565" ht="12.75" customHeight="1" x14ac:dyDescent="0.25"/>
    <row r="1048566" ht="12.75" customHeight="1" x14ac:dyDescent="0.25"/>
    <row r="1048567" ht="12.75" customHeight="1" x14ac:dyDescent="0.25"/>
    <row r="1048568" ht="12.75" customHeight="1" x14ac:dyDescent="0.25"/>
    <row r="1048569" ht="12.75" customHeight="1" x14ac:dyDescent="0.25"/>
    <row r="1048570" ht="12.75" customHeight="1" x14ac:dyDescent="0.25"/>
    <row r="1048571" ht="12.75" customHeight="1" x14ac:dyDescent="0.25"/>
    <row r="1048572" ht="12.75" customHeight="1" x14ac:dyDescent="0.25"/>
    <row r="1048573" ht="12.75" customHeight="1" x14ac:dyDescent="0.25"/>
    <row r="1048574" ht="12.75" customHeight="1" x14ac:dyDescent="0.25"/>
    <row r="1048575" ht="12.75" customHeight="1" x14ac:dyDescent="0.25"/>
    <row r="1048576" ht="12.75" customHeight="1" x14ac:dyDescent="0.25"/>
  </sheetData>
  <sheetProtection algorithmName="SHA-512" hashValue="wX6RBgu5zEOFKTQ+Wr1S843o9aIEkhkIuH9dA2V48B6Ty6A4bwT3qMA2hq/ZPDeWsyjH6P5sYG4und+szy/UOQ==" saltValue="Ghm7AEDAmRsqcHI1AWkaSg=="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&amp;C&amp;"Arial,Standard"&amp;10&amp;A</oddHeader>
    <oddFooter>&amp;C&amp;"Arial,Standard"&amp;10Seite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tabColor rgb="FFFFFF00"/>
  </sheetPr>
  <dimension ref="A10:BL24"/>
  <sheetViews>
    <sheetView topLeftCell="A7" workbookViewId="0">
      <selection activeCell="C24" sqref="C24"/>
    </sheetView>
  </sheetViews>
  <sheetFormatPr baseColWidth="10" defaultColWidth="10.5" defaultRowHeight="15.75" x14ac:dyDescent="0.25"/>
  <cols>
    <col min="1" max="3" width="10.5" style="186"/>
    <col min="4" max="4" width="13.5" style="186" customWidth="1"/>
    <col min="5" max="5" width="18.625" style="186" customWidth="1"/>
    <col min="6" max="64" width="10.5" style="186"/>
  </cols>
  <sheetData>
    <row r="10" spans="3:5" x14ac:dyDescent="0.25">
      <c r="C10" s="239" t="s">
        <v>214</v>
      </c>
      <c r="D10"/>
      <c r="E10"/>
    </row>
    <row r="11" spans="3:5" x14ac:dyDescent="0.25">
      <c r="C11" t="s">
        <v>228</v>
      </c>
      <c r="D11"/>
      <c r="E11"/>
    </row>
    <row r="12" spans="3:5" x14ac:dyDescent="0.25">
      <c r="C12" t="s">
        <v>245</v>
      </c>
      <c r="D12"/>
      <c r="E12"/>
    </row>
    <row r="13" spans="3:5" x14ac:dyDescent="0.25">
      <c r="C13"/>
      <c r="D13"/>
      <c r="E13"/>
    </row>
    <row r="14" spans="3:5" x14ac:dyDescent="0.25">
      <c r="C14" t="s">
        <v>303</v>
      </c>
      <c r="D14"/>
      <c r="E14"/>
    </row>
    <row r="15" spans="3:5" x14ac:dyDescent="0.25">
      <c r="C15" s="31" t="s">
        <v>74</v>
      </c>
      <c r="D15"/>
      <c r="E15"/>
    </row>
    <row r="16" spans="3:5" x14ac:dyDescent="0.25">
      <c r="C16" s="31" t="s">
        <v>304</v>
      </c>
      <c r="D16"/>
      <c r="E16"/>
    </row>
    <row r="17" spans="3:5" x14ac:dyDescent="0.25">
      <c r="C17"/>
      <c r="D17"/>
      <c r="E17"/>
    </row>
    <row r="18" spans="3:5" x14ac:dyDescent="0.25">
      <c r="C18"/>
      <c r="D18"/>
      <c r="E18"/>
    </row>
    <row r="20" spans="3:5" x14ac:dyDescent="0.25">
      <c r="C20" s="282" t="s">
        <v>4</v>
      </c>
    </row>
    <row r="22" spans="3:5" x14ac:dyDescent="0.25">
      <c r="C22" s="186" t="s">
        <v>69</v>
      </c>
    </row>
    <row r="23" spans="3:5" x14ac:dyDescent="0.25">
      <c r="C23" s="31" t="s">
        <v>74</v>
      </c>
    </row>
    <row r="24" spans="3:5" x14ac:dyDescent="0.25">
      <c r="C24" s="31" t="s">
        <v>304</v>
      </c>
    </row>
  </sheetData>
  <sheetProtection algorithmName="SHA-512" hashValue="0j30WJzcD7aS+Sf+wyFNGOyssay8Ko59LE06N/bBIHUdBU/b2+qOO0bcjHWES96pvHU33aEjyMyikj0Y1fQFhA==" saltValue="Wx1yJqImkHQb/iUWh+dHOw=="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C71DA-D6C1-469B-92E3-74C51CF7ED72}">
  <sheetPr codeName="Tabelle2">
    <tabColor rgb="FFFFFF00"/>
  </sheetPr>
  <dimension ref="C2:H65"/>
  <sheetViews>
    <sheetView topLeftCell="A7" workbookViewId="0">
      <selection activeCell="C2" sqref="C2:D5"/>
    </sheetView>
  </sheetViews>
  <sheetFormatPr baseColWidth="10" defaultRowHeight="15.75" x14ac:dyDescent="0.25"/>
  <cols>
    <col min="3" max="3" width="24.25" customWidth="1"/>
    <col min="4" max="4" width="29.625" customWidth="1"/>
    <col min="5" max="5" width="15.375" customWidth="1"/>
    <col min="7" max="7" width="28.125" customWidth="1"/>
  </cols>
  <sheetData>
    <row r="2" spans="3:8" x14ac:dyDescent="0.25">
      <c r="C2" s="239" t="s">
        <v>322</v>
      </c>
      <c r="D2" s="239" t="s">
        <v>325</v>
      </c>
    </row>
    <row r="3" spans="3:8" x14ac:dyDescent="0.25">
      <c r="C3" t="s">
        <v>326</v>
      </c>
      <c r="D3" t="s">
        <v>324</v>
      </c>
    </row>
    <row r="4" spans="3:8" x14ac:dyDescent="0.25">
      <c r="C4" t="s">
        <v>323</v>
      </c>
      <c r="D4" t="s">
        <v>327</v>
      </c>
    </row>
    <row r="5" spans="3:8" x14ac:dyDescent="0.25">
      <c r="C5" t="s">
        <v>310</v>
      </c>
      <c r="D5" t="s">
        <v>328</v>
      </c>
    </row>
    <row r="9" spans="3:8" ht="16.5" thickBot="1" x14ac:dyDescent="0.3"/>
    <row r="10" spans="3:8" ht="30.75" customHeight="1" thickTop="1" thickBot="1" x14ac:dyDescent="0.3">
      <c r="C10" s="370" t="s">
        <v>311</v>
      </c>
      <c r="D10" s="371"/>
      <c r="G10" s="373" t="s">
        <v>313</v>
      </c>
      <c r="H10" s="372" t="s">
        <v>312</v>
      </c>
    </row>
    <row r="11" spans="3:8" ht="20.100000000000001" customHeight="1" thickBot="1" x14ac:dyDescent="0.3">
      <c r="C11" s="357">
        <f>Auswertung_Zeit!$D$20</f>
        <v>29</v>
      </c>
      <c r="D11" s="364" t="s">
        <v>47</v>
      </c>
      <c r="G11" s="375" t="str">
        <f t="shared" ref="G11:G13" si="0">D11</f>
        <v>Gesamt</v>
      </c>
      <c r="H11" s="375">
        <f>C11</f>
        <v>29</v>
      </c>
    </row>
    <row r="12" spans="3:8" ht="20.100000000000001" customHeight="1" thickBot="1" x14ac:dyDescent="0.3">
      <c r="C12" s="358">
        <f ca="1">Auswertung_Zeit!$J$20</f>
        <v>12</v>
      </c>
      <c r="D12" s="365" t="s">
        <v>20</v>
      </c>
      <c r="G12" s="375" t="str">
        <f t="shared" si="0"/>
        <v>überfällig</v>
      </c>
      <c r="H12" s="375">
        <f ca="1">C12</f>
        <v>12</v>
      </c>
    </row>
    <row r="13" spans="3:8" ht="20.100000000000001" customHeight="1" thickBot="1" x14ac:dyDescent="0.3">
      <c r="C13" s="359">
        <f ca="1">C11-C12</f>
        <v>17</v>
      </c>
      <c r="D13" s="366" t="s">
        <v>21</v>
      </c>
      <c r="G13" s="375" t="str">
        <f t="shared" si="0"/>
        <v>in time</v>
      </c>
      <c r="H13" s="375">
        <f ca="1">C13</f>
        <v>17</v>
      </c>
    </row>
    <row r="14" spans="3:8" ht="20.100000000000001" customHeight="1" thickBot="1" x14ac:dyDescent="0.3">
      <c r="C14" s="360"/>
      <c r="D14" s="367"/>
      <c r="F14" s="379"/>
      <c r="G14" s="376"/>
      <c r="H14" s="374"/>
    </row>
    <row r="15" spans="3:8" ht="20.100000000000001" customHeight="1" thickBot="1" x14ac:dyDescent="0.3">
      <c r="C15" s="359">
        <f>'4.RACI'!$Z$42</f>
        <v>14</v>
      </c>
      <c r="D15" s="364" t="s">
        <v>22</v>
      </c>
      <c r="F15" s="379"/>
      <c r="G15" s="376"/>
      <c r="H15" s="374"/>
    </row>
    <row r="16" spans="3:8" ht="20.100000000000001" customHeight="1" thickBot="1" x14ac:dyDescent="0.3">
      <c r="C16" s="361">
        <f>C11-C15</f>
        <v>15</v>
      </c>
      <c r="D16" s="364" t="s">
        <v>23</v>
      </c>
      <c r="F16" s="380"/>
      <c r="G16" s="376"/>
      <c r="H16" s="374"/>
    </row>
    <row r="17" spans="3:8" ht="20.100000000000001" customHeight="1" thickBot="1" x14ac:dyDescent="0.3">
      <c r="C17" s="362"/>
      <c r="D17" s="368"/>
      <c r="F17" s="377"/>
      <c r="G17" s="378"/>
      <c r="H17" s="374"/>
    </row>
    <row r="18" spans="3:8" ht="20.100000000000001" customHeight="1" thickBot="1" x14ac:dyDescent="0.3">
      <c r="C18" s="363">
        <f>Aus_Kosten!$O$39</f>
        <v>5</v>
      </c>
      <c r="D18" s="369" t="s">
        <v>24</v>
      </c>
      <c r="F18" s="381"/>
      <c r="G18" s="382"/>
      <c r="H18" s="374"/>
    </row>
    <row r="19" spans="3:8" ht="16.5" thickTop="1" x14ac:dyDescent="0.25">
      <c r="F19" s="373"/>
      <c r="G19" s="373"/>
      <c r="H19" s="374"/>
    </row>
    <row r="20" spans="3:8" x14ac:dyDescent="0.25">
      <c r="F20" s="356"/>
      <c r="G20" s="356"/>
    </row>
    <row r="21" spans="3:8" x14ac:dyDescent="0.25">
      <c r="F21" s="356"/>
      <c r="G21" s="356"/>
    </row>
    <row r="22" spans="3:8" ht="19.5" x14ac:dyDescent="0.3">
      <c r="C22" s="383" t="s">
        <v>25</v>
      </c>
      <c r="D22" s="384"/>
      <c r="E22" s="385"/>
      <c r="F22" s="356"/>
      <c r="G22" s="356"/>
    </row>
    <row r="23" spans="3:8" ht="18" x14ac:dyDescent="0.25">
      <c r="C23" s="423" t="s">
        <v>279</v>
      </c>
      <c r="D23" s="424" t="s">
        <v>280</v>
      </c>
      <c r="E23" s="425" t="s">
        <v>281</v>
      </c>
    </row>
    <row r="24" spans="3:8" x14ac:dyDescent="0.25">
      <c r="C24" s="426" t="str">
        <f ca="1">Auswertung_Zeit!$Z$22</f>
        <v>lorem ipsum 4</v>
      </c>
      <c r="D24" s="427">
        <f ca="1">Auswertung_Zeit!$AA$22</f>
        <v>45838.005100000002</v>
      </c>
      <c r="E24" s="428" t="str">
        <f ca="1">Auswertung_Zeit!$AB$22</f>
        <v/>
      </c>
    </row>
    <row r="25" spans="3:8" x14ac:dyDescent="0.25">
      <c r="C25" s="426" t="str">
        <f ca="1">Auswertung_Zeit!$Z$23</f>
        <v>lorem ipsum 3</v>
      </c>
      <c r="D25" s="427">
        <f ca="1">Auswertung_Zeit!$AA$23</f>
        <v>45838.004999999997</v>
      </c>
      <c r="E25" s="428" t="str">
        <f ca="1">Auswertung_Zeit!$AB$23</f>
        <v/>
      </c>
    </row>
    <row r="26" spans="3:8" x14ac:dyDescent="0.25">
      <c r="C26" s="426" t="str">
        <f ca="1">Auswertung_Zeit!$Z$24</f>
        <v>lorem ipsum 2</v>
      </c>
      <c r="D26" s="427">
        <f ca="1">Auswertung_Zeit!$AA$24</f>
        <v>45838.0049</v>
      </c>
      <c r="E26" s="428" t="str">
        <f ca="1">Auswertung_Zeit!$AB$24</f>
        <v/>
      </c>
    </row>
    <row r="27" spans="3:8" x14ac:dyDescent="0.25">
      <c r="C27" s="426" t="str">
        <f ca="1">Auswertung_Zeit!$Z$25</f>
        <v>lorem ipsum 1</v>
      </c>
      <c r="D27" s="427">
        <f ca="1">Auswertung_Zeit!$AA$25</f>
        <v>45838.004800000002</v>
      </c>
      <c r="E27" s="428" t="str">
        <f ca="1">Auswertung_Zeit!$AB$25</f>
        <v/>
      </c>
    </row>
    <row r="28" spans="3:8" x14ac:dyDescent="0.25">
      <c r="C28" s="426" t="str">
        <f ca="1">Auswertung_Zeit!$Z$26</f>
        <v>blabla</v>
      </c>
      <c r="D28" s="427">
        <f ca="1">Auswertung_Zeit!$AA$26</f>
        <v>45838.004699999998</v>
      </c>
      <c r="E28" s="428" t="str">
        <f ca="1">Auswertung_Zeit!$AB$26</f>
        <v/>
      </c>
    </row>
    <row r="29" spans="3:8" x14ac:dyDescent="0.25">
      <c r="C29" s="426" t="str">
        <f ca="1">Auswertung_Zeit!$Z$27</f>
        <v xml:space="preserve"> bla</v>
      </c>
      <c r="D29" s="427">
        <f ca="1">Auswertung_Zeit!$AA$27</f>
        <v>45838.0046</v>
      </c>
      <c r="E29" s="428" t="str">
        <f ca="1">Auswertung_Zeit!$AB$27</f>
        <v/>
      </c>
    </row>
    <row r="30" spans="3:8" x14ac:dyDescent="0.25">
      <c r="C30" s="426" t="str">
        <f ca="1">Auswertung_Zeit!$Z$28</f>
        <v>lorem ipsum dadu</v>
      </c>
      <c r="D30" s="427">
        <f ca="1">Auswertung_Zeit!$AA$28</f>
        <v>45838.004500000003</v>
      </c>
      <c r="E30" s="428" t="str">
        <f ca="1">Auswertung_Zeit!$AB$28</f>
        <v/>
      </c>
    </row>
    <row r="31" spans="3:8" x14ac:dyDescent="0.25">
      <c r="C31" s="426" t="str">
        <f ca="1">Auswertung_Zeit!$Z$29</f>
        <v>lorem ipsumduda</v>
      </c>
      <c r="D31" s="427">
        <f ca="1">Auswertung_Zeit!$AA$29</f>
        <v>45838.004399999998</v>
      </c>
      <c r="E31" s="428" t="str">
        <f ca="1">Auswertung_Zeit!$AB$29</f>
        <v/>
      </c>
    </row>
    <row r="32" spans="3:8" x14ac:dyDescent="0.25">
      <c r="C32" s="426" t="str">
        <f ca="1">Auswertung_Zeit!$Z$30</f>
        <v>lorem ipsum dada</v>
      </c>
      <c r="D32" s="427">
        <f ca="1">Auswertung_Zeit!$AA$30</f>
        <v>45838.004200000003</v>
      </c>
      <c r="E32" s="428" t="str">
        <f ca="1">Auswertung_Zeit!$AB$30</f>
        <v/>
      </c>
    </row>
    <row r="37" spans="3:5" ht="18" x14ac:dyDescent="0.25">
      <c r="C37" s="386" t="s">
        <v>16</v>
      </c>
      <c r="D37" s="387" t="s">
        <v>17</v>
      </c>
    </row>
    <row r="38" spans="3:5" x14ac:dyDescent="0.25">
      <c r="C38" s="388" t="s">
        <v>18</v>
      </c>
      <c r="D38" s="389" t="s">
        <v>19</v>
      </c>
    </row>
    <row r="39" spans="3:5" x14ac:dyDescent="0.25">
      <c r="C39" s="390" t="str">
        <f>Aus_Betroffen!C21</f>
        <v>Aufgabenzuordnung</v>
      </c>
      <c r="D39" s="391" t="str">
        <f>IFERROR( INDEX('6. Betroffen'!$E$14:$E$29, MATCH(C39,'6. Betroffen'!$C$14:$C$29,0), ),"")</f>
        <v>negativ</v>
      </c>
    </row>
    <row r="40" spans="3:5" x14ac:dyDescent="0.25">
      <c r="C40" s="390" t="str">
        <f>Aus_Betroffen!C22</f>
        <v>Verantwortung</v>
      </c>
      <c r="D40" s="391" t="str">
        <f>IFERROR( INDEX('6. Betroffen'!$E$14:$E$29, MATCH(C40,'6. Betroffen'!$C$14:$C$29,0), ),"")</f>
        <v>positiv</v>
      </c>
    </row>
    <row r="41" spans="3:5" x14ac:dyDescent="0.25">
      <c r="C41" s="390" t="str">
        <f>Aus_Betroffen!C23</f>
        <v>Informationsstand</v>
      </c>
      <c r="D41" s="391" t="str">
        <f>IFERROR( INDEX('6. Betroffen'!$E$14:$E$29, MATCH(C41,'6. Betroffen'!$C$14:$C$29,0), ),"")</f>
        <v>negativ</v>
      </c>
    </row>
    <row r="42" spans="3:5" x14ac:dyDescent="0.25">
      <c r="C42" s="390" t="str">
        <f>Aus_Betroffen!C24</f>
        <v>Arbeitsauslastung</v>
      </c>
      <c r="D42" s="391" t="str">
        <f>IFERROR( INDEX('6. Betroffen'!$E$14:$E$29, MATCH(C42,'6. Betroffen'!$C$14:$C$29,0), ),"")</f>
        <v>positiv</v>
      </c>
    </row>
    <row r="43" spans="3:5" x14ac:dyDescent="0.25">
      <c r="C43" s="390" t="str">
        <f>Aus_Betroffen!C25</f>
        <v>Arbeitszufriedenheit</v>
      </c>
      <c r="D43" s="391" t="str">
        <f>IFERROR( INDEX('6. Betroffen'!$E$14:$E$29, MATCH(C43,'6. Betroffen'!$C$14:$C$29,0), ),"")</f>
        <v>positiv</v>
      </c>
    </row>
    <row r="47" spans="3:5" ht="18" x14ac:dyDescent="0.25">
      <c r="C47" s="392" t="s">
        <v>26</v>
      </c>
      <c r="D47" s="393"/>
      <c r="E47" s="385"/>
    </row>
    <row r="48" spans="3:5" ht="18" x14ac:dyDescent="0.25">
      <c r="C48" s="394" t="s">
        <v>27</v>
      </c>
      <c r="D48" s="395" t="s">
        <v>314</v>
      </c>
      <c r="E48" s="396" t="str">
        <f>Aus_Kosten!$K$38</f>
        <v>über Plan</v>
      </c>
    </row>
    <row r="49" spans="3:5" ht="21" x14ac:dyDescent="0.35">
      <c r="C49" s="397">
        <v>1</v>
      </c>
      <c r="D49" s="398" t="str">
        <f>Aus_Kosten!J39</f>
        <v>Bodenaufarbeiten</v>
      </c>
      <c r="E49" s="399">
        <f>Aus_Kosten!K39*-1</f>
        <v>2700</v>
      </c>
    </row>
    <row r="50" spans="3:5" ht="21" x14ac:dyDescent="0.35">
      <c r="C50" s="397">
        <f>C49+1</f>
        <v>2</v>
      </c>
      <c r="D50" s="398" t="str">
        <f>Aus_Kosten!J40</f>
        <v>Stahlbau</v>
      </c>
      <c r="E50" s="399">
        <f>Aus_Kosten!$K$40*-1</f>
        <v>1700</v>
      </c>
    </row>
    <row r="51" spans="3:5" ht="21" x14ac:dyDescent="0.35">
      <c r="C51" s="397">
        <f>C50+1</f>
        <v>3</v>
      </c>
      <c r="D51" s="398" t="str">
        <f>Aus_Kosten!J41</f>
        <v>Bodensanierung</v>
      </c>
      <c r="E51" s="399">
        <f>Aus_Kosten!$K$41*-1</f>
        <v>1500</v>
      </c>
    </row>
    <row r="52" spans="3:5" ht="21" x14ac:dyDescent="0.35">
      <c r="C52" s="397">
        <f>C51+1</f>
        <v>4</v>
      </c>
      <c r="D52" s="398" t="str">
        <f>Aus_Kosten!J42</f>
        <v>Vorbereitung Aufstellungsort</v>
      </c>
      <c r="E52" s="399">
        <f>Aus_Kosten!$K$42*-1</f>
        <v>450</v>
      </c>
    </row>
    <row r="53" spans="3:5" ht="21" x14ac:dyDescent="0.35">
      <c r="C53" s="400">
        <f>C52+1</f>
        <v>5</v>
      </c>
      <c r="D53" s="401" t="str">
        <f>Aus_Kosten!J43</f>
        <v xml:space="preserve">Bodenbeschichtung </v>
      </c>
      <c r="E53" s="402">
        <f>Aus_Kosten!K43*-1</f>
        <v>100</v>
      </c>
    </row>
    <row r="58" spans="3:5" ht="20.25" x14ac:dyDescent="0.25">
      <c r="C58" s="413" t="s">
        <v>28</v>
      </c>
      <c r="D58" s="385"/>
    </row>
    <row r="59" spans="3:5" ht="18" x14ac:dyDescent="0.25">
      <c r="C59" s="414" t="s">
        <v>29</v>
      </c>
      <c r="D59" s="415" t="s">
        <v>30</v>
      </c>
    </row>
    <row r="60" spans="3:5" x14ac:dyDescent="0.25">
      <c r="C60" s="416" t="str">
        <f>Aus_Risiko!C11</f>
        <v xml:space="preserve">Pumpe </v>
      </c>
      <c r="D60" s="417" t="str">
        <f>Aus_Risiko!E11</f>
        <v>Reduzieren</v>
      </c>
    </row>
    <row r="61" spans="3:5" x14ac:dyDescent="0.25">
      <c r="C61" s="418" t="str">
        <f>Aus_Risiko!C12</f>
        <v>neue Beschichtung</v>
      </c>
      <c r="D61" s="419" t="str">
        <f>Aus_Risiko!E12</f>
        <v>Akzeptieren</v>
      </c>
    </row>
    <row r="62" spans="3:5" x14ac:dyDescent="0.25">
      <c r="C62" s="418" t="str">
        <f>Aus_Risiko!C13</f>
        <v>Aktualisierung Visu</v>
      </c>
      <c r="D62" s="419" t="str">
        <f>Aus_Risiko!E13</f>
        <v>Übertragen</v>
      </c>
    </row>
    <row r="63" spans="3:5" x14ac:dyDescent="0.25">
      <c r="C63" s="418" t="str">
        <f>Aus_Risiko!C14</f>
        <v>keine Genehmigung</v>
      </c>
      <c r="D63" s="419" t="str">
        <f>Aus_Risiko!E14</f>
        <v>Verhindern</v>
      </c>
    </row>
    <row r="64" spans="3:5" x14ac:dyDescent="0.25">
      <c r="C64" s="420" t="str">
        <f>Aus_Risiko!C15</f>
        <v>Stahlbau</v>
      </c>
      <c r="D64" s="421" t="str">
        <f>Aus_Risiko!E15</f>
        <v>Verhindern</v>
      </c>
    </row>
    <row r="65" spans="3:4" x14ac:dyDescent="0.25">
      <c r="C65" s="287"/>
      <c r="D65" s="287"/>
    </row>
  </sheetData>
  <sheetProtection algorithmName="SHA-512" hashValue="RMDp8V1NAO2m04Y2Pgo4b3Fd2d04wz5+G1nVMUryjAWpqjgGLZgn9Rm1e2oTuGCeDvxLtBd+/2xPF4IVzJgh6A==" saltValue="aHrX04/g8FXsQgIzZrDQZA==" spinCount="100000" sheet="1" objects="1" scenarios="1"/>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dimension ref="A1"/>
  <sheetViews>
    <sheetView showGridLines="0" showRowColHeaders="0" workbookViewId="0"/>
  </sheetViews>
  <sheetFormatPr baseColWidth="10" defaultColWidth="10.5" defaultRowHeight="15.75" x14ac:dyDescent="0.25"/>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rgb="FFFFFFFF"/>
  </sheetPr>
  <dimension ref="A1:AMJ91"/>
  <sheetViews>
    <sheetView showGridLines="0" showRowColHeaders="0" topLeftCell="A28" workbookViewId="0">
      <selection activeCell="D26" sqref="D26"/>
    </sheetView>
  </sheetViews>
  <sheetFormatPr baseColWidth="10" defaultColWidth="10.5" defaultRowHeight="15.75" x14ac:dyDescent="0.25"/>
  <cols>
    <col min="1" max="1" width="10.5" style="6"/>
    <col min="2" max="2" width="4.25" style="6" customWidth="1"/>
    <col min="3" max="3" width="25.5" style="6" customWidth="1"/>
    <col min="4" max="4" width="19.5" style="6" customWidth="1"/>
    <col min="5" max="5" width="27.375" style="6" customWidth="1"/>
    <col min="6" max="6" width="29.875" style="6" customWidth="1"/>
    <col min="7" max="7" width="7.75" style="6" customWidth="1"/>
    <col min="8" max="64" width="10.5" style="6"/>
    <col min="65" max="1024" width="10.5" style="1"/>
  </cols>
  <sheetData>
    <row r="1" spans="1:64" ht="19.899999999999999" customHeight="1" x14ac:dyDescent="0.25">
      <c r="A1" s="12"/>
      <c r="B1" s="12"/>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row>
    <row r="2" spans="1:64" ht="19.899999999999999" customHeight="1" x14ac:dyDescent="0.25">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row>
    <row r="3" spans="1:64" ht="19.899999999999999" customHeight="1" x14ac:dyDescent="0.25">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row>
    <row r="4" spans="1:64" ht="19.899999999999999" customHeight="1" x14ac:dyDescent="0.25">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row>
    <row r="5" spans="1:64" ht="19.899999999999999" customHeight="1" x14ac:dyDescent="0.25">
      <c r="A5" s="12"/>
      <c r="B5" s="12"/>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row>
    <row r="6" spans="1:64" ht="19.899999999999999" customHeight="1" x14ac:dyDescent="0.25">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row>
    <row r="7" spans="1:64" ht="19.899999999999999" customHeight="1" x14ac:dyDescent="0.25">
      <c r="A7" s="12"/>
      <c r="B7" s="12"/>
      <c r="C7" s="12"/>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row>
    <row r="8" spans="1:64" ht="19.899999999999999" customHeight="1" x14ac:dyDescent="0.25">
      <c r="A8" s="12"/>
      <c r="B8" s="296"/>
      <c r="C8" s="296"/>
      <c r="D8" s="296"/>
      <c r="E8" s="296"/>
      <c r="F8" s="296"/>
      <c r="G8" s="296"/>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row>
    <row r="9" spans="1:64" ht="19.899999999999999" customHeight="1" x14ac:dyDescent="0.25">
      <c r="A9" s="12"/>
      <c r="B9" s="296"/>
      <c r="C9" s="296"/>
      <c r="D9" s="296"/>
      <c r="E9" s="296"/>
      <c r="F9" s="296"/>
      <c r="G9" s="296"/>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row>
    <row r="10" spans="1:64" ht="28.35" customHeight="1" x14ac:dyDescent="0.25">
      <c r="A10" s="13"/>
      <c r="B10" s="297"/>
      <c r="C10" s="455" t="s">
        <v>31</v>
      </c>
      <c r="D10" s="455"/>
      <c r="E10" s="455"/>
      <c r="F10" s="455"/>
      <c r="G10" s="297"/>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row>
    <row r="11" spans="1:64" ht="19.899999999999999" customHeight="1" x14ac:dyDescent="0.25">
      <c r="A11" s="3"/>
      <c r="B11" s="298"/>
      <c r="C11" s="456" t="s">
        <v>32</v>
      </c>
      <c r="D11" s="456"/>
      <c r="E11" s="457" t="s">
        <v>33</v>
      </c>
      <c r="F11" s="457"/>
      <c r="G11" s="298"/>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row>
    <row r="12" spans="1:64" ht="36" customHeight="1" x14ac:dyDescent="0.25">
      <c r="A12" s="12"/>
      <c r="B12" s="296"/>
      <c r="C12" s="299" t="s">
        <v>34</v>
      </c>
      <c r="D12" s="299"/>
      <c r="E12" s="296">
        <v>2021001</v>
      </c>
      <c r="F12" s="296"/>
      <c r="G12" s="296"/>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row>
    <row r="13" spans="1:64" ht="19.899999999999999" customHeight="1" x14ac:dyDescent="0.25">
      <c r="A13" s="3"/>
      <c r="B13" s="298"/>
      <c r="C13" s="300" t="s">
        <v>35</v>
      </c>
      <c r="D13" s="301" t="s">
        <v>36</v>
      </c>
      <c r="E13" s="457" t="s">
        <v>37</v>
      </c>
      <c r="F13" s="457"/>
      <c r="G13" s="298"/>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row>
    <row r="14" spans="1:64" s="17" customFormat="1" ht="28.35" customHeight="1" x14ac:dyDescent="0.25">
      <c r="A14" s="15"/>
      <c r="B14" s="299"/>
      <c r="C14" s="299" t="s">
        <v>38</v>
      </c>
      <c r="D14" s="299" t="s">
        <v>39</v>
      </c>
      <c r="E14" s="299" t="s">
        <v>40</v>
      </c>
      <c r="F14" s="299"/>
      <c r="G14" s="299"/>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row>
    <row r="15" spans="1:64" ht="28.35" customHeight="1" x14ac:dyDescent="0.25">
      <c r="A15" s="3"/>
      <c r="B15" s="298"/>
      <c r="C15" s="455" t="s">
        <v>41</v>
      </c>
      <c r="D15" s="455"/>
      <c r="E15" s="455"/>
      <c r="F15" s="455"/>
      <c r="G15" s="298"/>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row>
    <row r="16" spans="1:64" ht="19.899999999999999" customHeight="1" x14ac:dyDescent="0.25">
      <c r="A16" s="12"/>
      <c r="B16" s="296"/>
      <c r="C16" s="458" t="s">
        <v>42</v>
      </c>
      <c r="D16" s="302"/>
      <c r="E16" s="302"/>
      <c r="F16" s="302"/>
      <c r="G16" s="296"/>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row>
    <row r="17" spans="1:38" ht="19.899999999999999" customHeight="1" x14ac:dyDescent="0.25">
      <c r="A17" s="12"/>
      <c r="B17" s="296"/>
      <c r="C17" s="458"/>
      <c r="D17" s="302"/>
      <c r="E17" s="302"/>
      <c r="F17" s="302"/>
      <c r="G17" s="296"/>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row>
    <row r="18" spans="1:38" ht="19.899999999999999" customHeight="1" x14ac:dyDescent="0.25">
      <c r="A18" s="12"/>
      <c r="B18" s="296"/>
      <c r="C18" s="458" t="s">
        <v>43</v>
      </c>
      <c r="D18" s="302"/>
      <c r="E18" s="302"/>
      <c r="F18" s="302"/>
      <c r="G18" s="296"/>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row>
    <row r="19" spans="1:38" ht="19.899999999999999" customHeight="1" x14ac:dyDescent="0.25">
      <c r="A19" s="12"/>
      <c r="B19" s="296"/>
      <c r="C19" s="458"/>
      <c r="D19" s="302"/>
      <c r="E19" s="302"/>
      <c r="F19" s="302"/>
      <c r="G19" s="296"/>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row>
    <row r="20" spans="1:38" ht="19.899999999999999" customHeight="1" x14ac:dyDescent="0.25">
      <c r="A20" s="12"/>
      <c r="B20" s="296"/>
      <c r="C20" s="303" t="s">
        <v>44</v>
      </c>
      <c r="D20" s="302"/>
      <c r="E20" s="302"/>
      <c r="F20" s="302"/>
      <c r="G20" s="296"/>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row>
    <row r="21" spans="1:38" ht="19.899999999999999" customHeight="1" x14ac:dyDescent="0.25">
      <c r="A21" s="12"/>
      <c r="B21" s="296"/>
      <c r="C21" s="296"/>
      <c r="D21" s="302"/>
      <c r="E21" s="302"/>
      <c r="F21" s="302"/>
      <c r="G21" s="296"/>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row>
    <row r="22" spans="1:38" ht="19.899999999999999" customHeight="1" x14ac:dyDescent="0.25">
      <c r="A22" s="12"/>
      <c r="B22" s="296"/>
      <c r="C22" s="296"/>
      <c r="D22" s="302"/>
      <c r="E22" s="302"/>
      <c r="F22" s="302"/>
      <c r="G22" s="296"/>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row>
    <row r="23" spans="1:38" ht="19.899999999999999" customHeight="1" x14ac:dyDescent="0.25">
      <c r="A23" s="12"/>
      <c r="B23" s="296"/>
      <c r="C23" s="296"/>
      <c r="D23" s="302"/>
      <c r="E23" s="302"/>
      <c r="F23" s="302"/>
      <c r="G23" s="296"/>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row>
    <row r="24" spans="1:38" ht="28.35" customHeight="1" x14ac:dyDescent="0.25">
      <c r="A24" s="12"/>
      <c r="B24" s="296"/>
      <c r="C24" s="455" t="s">
        <v>45</v>
      </c>
      <c r="D24" s="455"/>
      <c r="E24" s="455"/>
      <c r="F24" s="455"/>
      <c r="G24" s="296"/>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row>
    <row r="25" spans="1:38" ht="19.899999999999999" customHeight="1" x14ac:dyDescent="0.25">
      <c r="A25" s="12"/>
      <c r="B25" s="296"/>
      <c r="C25" s="304" t="s">
        <v>46</v>
      </c>
      <c r="D25" s="304" t="s">
        <v>47</v>
      </c>
      <c r="E25" s="304" t="s">
        <v>48</v>
      </c>
      <c r="F25" s="304" t="s">
        <v>49</v>
      </c>
      <c r="G25" s="296"/>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row>
    <row r="26" spans="1:38" ht="19.899999999999999" customHeight="1" x14ac:dyDescent="0.25">
      <c r="A26" s="12"/>
      <c r="B26" s="296"/>
      <c r="C26" s="305"/>
      <c r="D26" s="306">
        <v>120000</v>
      </c>
      <c r="E26" s="307">
        <v>20000</v>
      </c>
      <c r="F26" s="307">
        <v>75000</v>
      </c>
      <c r="G26" s="296"/>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row>
    <row r="27" spans="1:38" ht="19.899999999999999" customHeight="1" x14ac:dyDescent="0.25">
      <c r="A27" s="12"/>
      <c r="B27" s="296"/>
      <c r="C27" s="304" t="s">
        <v>50</v>
      </c>
      <c r="D27" s="459" t="s">
        <v>51</v>
      </c>
      <c r="E27" s="459"/>
      <c r="F27" s="459"/>
      <c r="G27" s="296"/>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row>
    <row r="28" spans="1:38" ht="19.899999999999999" customHeight="1" x14ac:dyDescent="0.25">
      <c r="A28" s="12"/>
      <c r="B28" s="296"/>
      <c r="C28" s="308"/>
      <c r="D28" s="309"/>
      <c r="E28" s="309"/>
      <c r="F28" s="309"/>
      <c r="G28" s="296"/>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38" ht="28.35" customHeight="1" x14ac:dyDescent="0.25">
      <c r="A29" s="12"/>
      <c r="B29" s="296"/>
      <c r="C29" s="455" t="s">
        <v>52</v>
      </c>
      <c r="D29" s="455"/>
      <c r="E29" s="455"/>
      <c r="F29" s="455"/>
      <c r="G29" s="296"/>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38" ht="19.899999999999999" customHeight="1" x14ac:dyDescent="0.25">
      <c r="A30" s="12"/>
      <c r="B30" s="296"/>
      <c r="C30" s="310"/>
      <c r="D30" s="309"/>
      <c r="E30" s="309"/>
      <c r="F30" s="309"/>
      <c r="G30" s="296"/>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38" ht="19.899999999999999" customHeight="1" x14ac:dyDescent="0.25">
      <c r="A31" s="12"/>
      <c r="B31" s="296"/>
      <c r="C31" s="310"/>
      <c r="D31" s="309"/>
      <c r="E31" s="309"/>
      <c r="F31" s="309"/>
      <c r="G31" s="296"/>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38" ht="19.899999999999999" customHeight="1" x14ac:dyDescent="0.25">
      <c r="A32" s="12"/>
      <c r="B32" s="296"/>
      <c r="C32" s="296"/>
      <c r="D32" s="296"/>
      <c r="E32" s="296"/>
      <c r="F32" s="296"/>
      <c r="G32" s="296"/>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9.899999999999999" customHeight="1" x14ac:dyDescent="0.25">
      <c r="A33" s="12"/>
      <c r="B33" s="296"/>
      <c r="C33" s="296"/>
      <c r="D33" s="296"/>
      <c r="E33" s="296"/>
      <c r="F33" s="296"/>
      <c r="G33" s="296"/>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28.35" customHeight="1" x14ac:dyDescent="0.25">
      <c r="A34" s="12"/>
      <c r="B34" s="296"/>
      <c r="C34" s="455" t="s">
        <v>53</v>
      </c>
      <c r="D34" s="455"/>
      <c r="E34" s="455"/>
      <c r="F34" s="455"/>
      <c r="G34" s="296"/>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s="11" customFormat="1" ht="22.7" customHeight="1" x14ac:dyDescent="0.2">
      <c r="A35" s="3"/>
      <c r="B35" s="298"/>
      <c r="C35" s="311" t="s">
        <v>54</v>
      </c>
      <c r="D35" s="311" t="s">
        <v>55</v>
      </c>
      <c r="E35" s="298"/>
      <c r="F35" s="298"/>
      <c r="G35" s="298"/>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row>
    <row r="36" spans="1:38" s="11" customFormat="1" ht="22.7" customHeight="1" x14ac:dyDescent="0.2">
      <c r="A36" s="3"/>
      <c r="B36" s="298">
        <v>1</v>
      </c>
      <c r="C36" s="312" t="s">
        <v>56</v>
      </c>
      <c r="D36" s="298" t="s">
        <v>35</v>
      </c>
      <c r="E36" s="298"/>
      <c r="F36" s="298"/>
      <c r="G36" s="298"/>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1:38" s="11" customFormat="1" ht="22.7" customHeight="1" x14ac:dyDescent="0.2">
      <c r="A37" s="3"/>
      <c r="B37" s="298">
        <f t="shared" ref="B37:B45" si="0">B36+1</f>
        <v>2</v>
      </c>
      <c r="C37" s="312" t="s">
        <v>57</v>
      </c>
      <c r="D37" s="298" t="s">
        <v>54</v>
      </c>
      <c r="E37" s="298"/>
      <c r="F37" s="298"/>
      <c r="G37" s="298"/>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38" spans="1:38" s="11" customFormat="1" ht="22.7" customHeight="1" x14ac:dyDescent="0.2">
      <c r="A38" s="3"/>
      <c r="B38" s="298">
        <f t="shared" si="0"/>
        <v>3</v>
      </c>
      <c r="C38" s="312" t="s">
        <v>58</v>
      </c>
      <c r="D38" s="298" t="s">
        <v>54</v>
      </c>
      <c r="E38" s="298"/>
      <c r="F38" s="298"/>
      <c r="G38" s="298"/>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row>
    <row r="39" spans="1:38" s="11" customFormat="1" ht="22.7" customHeight="1" x14ac:dyDescent="0.2">
      <c r="A39" s="3"/>
      <c r="B39" s="298">
        <f t="shared" si="0"/>
        <v>4</v>
      </c>
      <c r="C39" s="312" t="s">
        <v>59</v>
      </c>
      <c r="D39" s="298" t="s">
        <v>54</v>
      </c>
      <c r="E39" s="298"/>
      <c r="F39" s="298"/>
      <c r="G39" s="298"/>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row>
    <row r="40" spans="1:38" s="11" customFormat="1" ht="22.7" customHeight="1" x14ac:dyDescent="0.2">
      <c r="A40" s="3"/>
      <c r="B40" s="298">
        <f t="shared" si="0"/>
        <v>5</v>
      </c>
      <c r="C40" s="312" t="s">
        <v>60</v>
      </c>
      <c r="D40" s="298" t="s">
        <v>54</v>
      </c>
      <c r="E40" s="298"/>
      <c r="F40" s="298"/>
      <c r="G40" s="298"/>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row>
    <row r="41" spans="1:38" s="11" customFormat="1" ht="22.7" customHeight="1" x14ac:dyDescent="0.2">
      <c r="A41" s="3"/>
      <c r="B41" s="298">
        <f t="shared" si="0"/>
        <v>6</v>
      </c>
      <c r="C41" s="312" t="s">
        <v>61</v>
      </c>
      <c r="D41" s="298" t="s">
        <v>54</v>
      </c>
      <c r="E41" s="298"/>
      <c r="F41" s="298"/>
      <c r="G41" s="298"/>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row>
    <row r="42" spans="1:38" s="11" customFormat="1" ht="22.7" customHeight="1" x14ac:dyDescent="0.2">
      <c r="A42" s="3"/>
      <c r="B42" s="298">
        <f t="shared" si="0"/>
        <v>7</v>
      </c>
      <c r="C42" s="312" t="s">
        <v>62</v>
      </c>
      <c r="D42" s="298" t="s">
        <v>54</v>
      </c>
      <c r="E42" s="298"/>
      <c r="F42" s="298"/>
      <c r="G42" s="298"/>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row>
    <row r="43" spans="1:38" s="11" customFormat="1" ht="22.7" customHeight="1" x14ac:dyDescent="0.2">
      <c r="A43" s="3"/>
      <c r="B43" s="298">
        <f t="shared" si="0"/>
        <v>8</v>
      </c>
      <c r="C43" s="312" t="s">
        <v>63</v>
      </c>
      <c r="D43" s="298" t="s">
        <v>54</v>
      </c>
      <c r="E43" s="298"/>
      <c r="F43" s="298"/>
      <c r="G43" s="298"/>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row>
    <row r="44" spans="1:38" s="11" customFormat="1" ht="22.7" customHeight="1" x14ac:dyDescent="0.2">
      <c r="A44" s="3"/>
      <c r="B44" s="298">
        <f t="shared" si="0"/>
        <v>9</v>
      </c>
      <c r="C44" s="312" t="s">
        <v>64</v>
      </c>
      <c r="D44" s="298" t="s">
        <v>54</v>
      </c>
      <c r="E44" s="298"/>
      <c r="F44" s="298"/>
      <c r="G44" s="298"/>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row>
    <row r="45" spans="1:38" s="11" customFormat="1" ht="22.7" customHeight="1" x14ac:dyDescent="0.2">
      <c r="A45" s="3"/>
      <c r="B45" s="298">
        <f t="shared" si="0"/>
        <v>10</v>
      </c>
      <c r="C45" s="312" t="s">
        <v>65</v>
      </c>
      <c r="D45" s="298" t="s">
        <v>54</v>
      </c>
      <c r="E45" s="298"/>
      <c r="F45" s="298"/>
      <c r="G45" s="298"/>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row>
    <row r="46" spans="1:38" s="11" customFormat="1" ht="22.7" customHeight="1" x14ac:dyDescent="0.2">
      <c r="A46" s="3"/>
      <c r="B46" s="298"/>
      <c r="C46" s="312"/>
      <c r="D46" s="298"/>
      <c r="E46" s="298"/>
      <c r="F46" s="298"/>
      <c r="G46" s="298"/>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row>
    <row r="47" spans="1:38" s="11" customFormat="1" ht="22.7" customHeight="1" x14ac:dyDescent="0.2">
      <c r="A47" s="3"/>
      <c r="B47" s="298"/>
      <c r="C47" s="312"/>
      <c r="D47" s="298"/>
      <c r="E47" s="298"/>
      <c r="F47" s="298"/>
      <c r="G47" s="298"/>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row>
    <row r="48" spans="1:38" s="11" customFormat="1" ht="22.7" customHeight="1" x14ac:dyDescent="0.2">
      <c r="A48" s="3"/>
      <c r="B48" s="298"/>
      <c r="C48" s="312"/>
      <c r="D48" s="298"/>
      <c r="E48" s="298"/>
      <c r="F48" s="298"/>
      <c r="G48" s="298"/>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row>
    <row r="49" spans="1:38" s="11" customFormat="1" ht="19.899999999999999" customHeight="1" x14ac:dyDescent="0.2">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row>
    <row r="50" spans="1:38" s="11" customFormat="1" ht="19.899999999999999" customHeight="1" x14ac:dyDescent="0.2">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row>
    <row r="51" spans="1:38" s="11" customFormat="1" ht="19.899999999999999" customHeight="1" x14ac:dyDescent="0.2">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row>
    <row r="52" spans="1:38" s="11" customFormat="1" ht="19.899999999999999" customHeight="1" x14ac:dyDescent="0.2">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row>
    <row r="53" spans="1:38" s="11" customFormat="1" ht="19.899999999999999" customHeight="1" x14ac:dyDescent="0.2">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row>
    <row r="54" spans="1:38" s="11" customFormat="1" ht="19.899999999999999" customHeight="1" x14ac:dyDescent="0.2">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row>
    <row r="55" spans="1:38" s="11" customFormat="1" ht="19.899999999999999" customHeight="1" x14ac:dyDescent="0.2">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row>
    <row r="56" spans="1:38" s="11" customFormat="1" ht="19.899999999999999" customHeight="1" x14ac:dyDescent="0.2">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row>
    <row r="57" spans="1:38" s="11" customFormat="1" ht="19.899999999999999" customHeight="1" x14ac:dyDescent="0.2">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row>
    <row r="58" spans="1:38" ht="19.899999999999999" customHeight="1" x14ac:dyDescent="0.25">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row>
    <row r="59" spans="1:38" ht="19.899999999999999" customHeight="1" x14ac:dyDescent="0.2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row>
    <row r="60" spans="1:38" ht="19.899999999999999" customHeight="1" x14ac:dyDescent="0.2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row>
    <row r="61" spans="1:38" ht="19.899999999999999" customHeight="1" x14ac:dyDescent="0.2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row>
    <row r="62" spans="1:38" ht="19.899999999999999" customHeight="1" x14ac:dyDescent="0.25">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row>
    <row r="63" spans="1:38" ht="19.899999999999999" customHeight="1" x14ac:dyDescent="0.2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row>
    <row r="64" spans="1:38" ht="19.899999999999999" customHeight="1" x14ac:dyDescent="0.2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row>
    <row r="65" spans="1:38" ht="19.899999999999999" customHeight="1" x14ac:dyDescent="0.25">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row>
    <row r="66" spans="1:38" ht="19.899999999999999" customHeight="1" x14ac:dyDescent="0.25">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row>
    <row r="67" spans="1:38" ht="19.899999999999999" customHeight="1" x14ac:dyDescent="0.25">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row>
    <row r="68" spans="1:38" ht="19.899999999999999" customHeight="1" x14ac:dyDescent="0.25">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row>
    <row r="69" spans="1:38" ht="19.899999999999999" customHeight="1" x14ac:dyDescent="0.25">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row>
    <row r="70" spans="1:38" ht="19.899999999999999" customHeight="1" x14ac:dyDescent="0.25">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row>
    <row r="71" spans="1:38" ht="19.899999999999999" customHeight="1" x14ac:dyDescent="0.25">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row>
    <row r="72" spans="1:38" ht="19.899999999999999" customHeight="1" x14ac:dyDescent="0.25">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row>
    <row r="73" spans="1:38" ht="19.899999999999999" customHeight="1" x14ac:dyDescent="0.25">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row>
    <row r="74" spans="1:38" ht="19.899999999999999" customHeight="1" x14ac:dyDescent="0.25">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row>
    <row r="75" spans="1:38" ht="19.899999999999999" customHeight="1" x14ac:dyDescent="0.25">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row>
    <row r="76" spans="1:38" ht="19.899999999999999" customHeight="1" x14ac:dyDescent="0.25">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row>
    <row r="77" spans="1:38" ht="19.899999999999999" customHeight="1" x14ac:dyDescent="0.25">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row>
    <row r="78" spans="1:38" ht="19.899999999999999" customHeight="1" x14ac:dyDescent="0.25">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row>
    <row r="79" spans="1:38" ht="19.899999999999999" customHeight="1" x14ac:dyDescent="0.25">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row>
    <row r="80" spans="1:38" ht="19.899999999999999" customHeight="1" x14ac:dyDescent="0.2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row>
    <row r="81" spans="1:38" ht="19.899999999999999" customHeight="1" x14ac:dyDescent="0.2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row>
    <row r="82" spans="1:38" ht="19.899999999999999" customHeight="1" x14ac:dyDescent="0.25">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row>
    <row r="83" spans="1:38" ht="19.899999999999999" customHeight="1" x14ac:dyDescent="0.2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row>
    <row r="84" spans="1:38" ht="19.899999999999999" customHeight="1" x14ac:dyDescent="0.2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row>
    <row r="85" spans="1:38" ht="19.899999999999999" customHeight="1" x14ac:dyDescent="0.2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row>
    <row r="86" spans="1:38" ht="19.899999999999999" customHeight="1" x14ac:dyDescent="0.2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row>
    <row r="87" spans="1:38" ht="19.899999999999999" customHeight="1" x14ac:dyDescent="0.2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row>
    <row r="88" spans="1:38" ht="19.899999999999999" customHeight="1" x14ac:dyDescent="0.25">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row>
    <row r="89" spans="1:38" ht="19.899999999999999" customHeight="1" x14ac:dyDescent="0.25">
      <c r="A89" s="12"/>
      <c r="Q89" s="12"/>
      <c r="R89" s="12"/>
      <c r="S89" s="12"/>
      <c r="T89" s="12"/>
      <c r="U89" s="12"/>
      <c r="V89" s="12"/>
      <c r="W89" s="12"/>
      <c r="X89" s="12"/>
      <c r="Y89" s="12"/>
      <c r="Z89" s="12"/>
      <c r="AA89" s="12"/>
      <c r="AB89" s="12"/>
      <c r="AC89" s="12"/>
      <c r="AD89" s="12"/>
      <c r="AE89" s="12"/>
      <c r="AF89" s="12"/>
      <c r="AG89" s="12"/>
      <c r="AH89" s="12"/>
      <c r="AI89" s="12"/>
      <c r="AJ89" s="12"/>
      <c r="AK89" s="12"/>
      <c r="AL89" s="12"/>
    </row>
    <row r="90" spans="1:38" ht="19.899999999999999" customHeight="1" x14ac:dyDescent="0.25">
      <c r="A90" s="12"/>
    </row>
    <row r="91" spans="1:38" ht="19.899999999999999" customHeight="1" x14ac:dyDescent="0.25">
      <c r="A91" s="12"/>
    </row>
  </sheetData>
  <mergeCells count="11">
    <mergeCell ref="C34:F34"/>
    <mergeCell ref="C15:F15"/>
    <mergeCell ref="C16:C17"/>
    <mergeCell ref="C18:C19"/>
    <mergeCell ref="C24:F24"/>
    <mergeCell ref="D27:F27"/>
    <mergeCell ref="C10:F10"/>
    <mergeCell ref="C11:D11"/>
    <mergeCell ref="E11:F11"/>
    <mergeCell ref="E13:F13"/>
    <mergeCell ref="C29:F29"/>
  </mergeCells>
  <dataValidations count="1">
    <dataValidation operator="equal" allowBlank="1" showInputMessage="1" showErrorMessage="1" prompt="Budget in €uro" sqref="D26:F26" xr:uid="{00000000-0002-0000-0200-000000000000}">
      <formula1>0</formula1>
      <formula2>0</formula2>
    </dataValidation>
  </dataValidation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&amp;C&amp;"Arial,Standard"&amp;10&amp;A</oddHeader>
    <oddFooter>&amp;C&amp;"Arial,Standard"&amp;10Seite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rgb="FFFFFFFF"/>
  </sheetPr>
  <dimension ref="A1:BK1048576"/>
  <sheetViews>
    <sheetView showGridLines="0" showRowColHeaders="0" workbookViewId="0">
      <selection activeCell="D48" sqref="D48"/>
    </sheetView>
  </sheetViews>
  <sheetFormatPr baseColWidth="10" defaultColWidth="10.5" defaultRowHeight="15.75" x14ac:dyDescent="0.25"/>
  <cols>
    <col min="1" max="2" width="10.5" style="6"/>
    <col min="3" max="3" width="16.125" style="18" customWidth="1"/>
    <col min="4" max="4" width="32.625" style="6" customWidth="1"/>
    <col min="5" max="5" width="17.5" style="6" customWidth="1"/>
    <col min="6" max="6" width="15.75" style="6" customWidth="1"/>
    <col min="7" max="7" width="19.375" style="18" customWidth="1"/>
    <col min="8" max="8" width="7.875" style="6" customWidth="1"/>
    <col min="9" max="9" width="14.25" style="6" customWidth="1"/>
    <col min="10" max="10" width="14.25" style="18" customWidth="1"/>
    <col min="11" max="11" width="11.875" style="18" customWidth="1"/>
    <col min="12" max="63" width="10.5" style="6"/>
  </cols>
  <sheetData>
    <row r="1" spans="1:63" ht="11.85" customHeight="1" x14ac:dyDescent="0.25">
      <c r="A1" s="5"/>
      <c r="B1" s="5"/>
      <c r="C1" s="19"/>
      <c r="D1" s="5"/>
      <c r="E1" s="5"/>
      <c r="F1" s="5"/>
      <c r="G1" s="19"/>
      <c r="H1" s="5"/>
      <c r="I1" s="5"/>
      <c r="J1" s="19"/>
      <c r="K1" s="19"/>
      <c r="L1" s="5"/>
      <c r="M1" s="5"/>
      <c r="N1" s="5"/>
      <c r="O1" s="5"/>
      <c r="P1" s="5"/>
      <c r="Q1" s="5"/>
      <c r="R1" s="5"/>
      <c r="S1" s="5"/>
      <c r="T1" s="5"/>
      <c r="U1" s="5"/>
      <c r="V1" s="5"/>
      <c r="W1" s="5"/>
      <c r="X1" s="5"/>
      <c r="Y1" s="5"/>
      <c r="Z1" s="5"/>
    </row>
    <row r="2" spans="1:63" ht="29.1" customHeight="1" x14ac:dyDescent="0.25">
      <c r="A2" s="5"/>
      <c r="B2" s="5"/>
      <c r="C2" s="20"/>
      <c r="D2" s="460" t="s">
        <v>66</v>
      </c>
      <c r="E2" s="460"/>
      <c r="F2" s="460"/>
      <c r="G2" s="19"/>
      <c r="H2" s="5"/>
      <c r="I2" s="5"/>
      <c r="J2" s="19"/>
      <c r="K2" s="19"/>
      <c r="L2" s="5"/>
      <c r="M2" s="5"/>
      <c r="N2" s="5"/>
      <c r="O2" s="5"/>
      <c r="P2" s="5"/>
      <c r="Q2" s="5"/>
      <c r="R2" s="5"/>
      <c r="S2" s="5"/>
      <c r="T2" s="5"/>
      <c r="U2" s="5"/>
      <c r="V2" s="5"/>
      <c r="W2" s="5"/>
      <c r="X2" s="5"/>
      <c r="Y2" s="5"/>
      <c r="Z2" s="5"/>
    </row>
    <row r="3" spans="1:63" ht="20.85" customHeight="1" x14ac:dyDescent="0.25">
      <c r="A3" s="5"/>
      <c r="B3" s="5"/>
      <c r="C3" s="21"/>
      <c r="D3" s="5"/>
      <c r="E3" s="22"/>
      <c r="F3" s="5"/>
      <c r="G3" s="19"/>
      <c r="H3" s="5"/>
      <c r="I3" s="5"/>
      <c r="J3" s="19"/>
      <c r="K3" s="19"/>
      <c r="L3" s="5"/>
      <c r="M3" s="5"/>
      <c r="N3" s="5"/>
      <c r="O3" s="5"/>
      <c r="P3" s="5"/>
      <c r="Q3" s="5"/>
      <c r="R3" s="5"/>
      <c r="S3" s="5"/>
      <c r="T3" s="5"/>
      <c r="U3" s="5"/>
      <c r="V3" s="5"/>
      <c r="W3" s="5"/>
      <c r="X3" s="5"/>
      <c r="Y3" s="5"/>
      <c r="Z3" s="5"/>
    </row>
    <row r="4" spans="1:63" ht="19.899999999999999" customHeight="1" x14ac:dyDescent="0.25">
      <c r="A4" s="5"/>
      <c r="B4" s="5"/>
      <c r="C4" s="21"/>
      <c r="D4" s="5"/>
      <c r="E4" s="22"/>
      <c r="F4" s="5"/>
      <c r="G4" s="19"/>
      <c r="H4" s="5"/>
      <c r="I4" s="5"/>
      <c r="J4" s="19"/>
      <c r="K4" s="19"/>
      <c r="L4" s="5"/>
      <c r="M4" s="5"/>
      <c r="N4" s="5"/>
      <c r="O4" s="5"/>
      <c r="P4" s="5"/>
      <c r="Q4" s="5"/>
      <c r="R4" s="5"/>
      <c r="S4" s="5"/>
      <c r="T4" s="5"/>
      <c r="U4" s="5"/>
      <c r="V4" s="5"/>
      <c r="W4" s="5"/>
      <c r="X4" s="5"/>
      <c r="Y4" s="5"/>
      <c r="Z4" s="5"/>
    </row>
    <row r="5" spans="1:63" ht="19.899999999999999" customHeight="1" x14ac:dyDescent="0.25">
      <c r="A5" s="5"/>
      <c r="B5" s="5"/>
      <c r="C5" s="21"/>
      <c r="D5" s="5"/>
      <c r="E5" s="22"/>
      <c r="F5" s="5"/>
      <c r="G5" s="19"/>
      <c r="H5" s="5"/>
      <c r="I5" s="5"/>
      <c r="J5" s="19"/>
      <c r="K5" s="19"/>
      <c r="L5" s="5"/>
      <c r="M5" s="5"/>
      <c r="N5" s="5"/>
      <c r="O5" s="5"/>
      <c r="P5" s="5"/>
      <c r="Q5" s="5"/>
      <c r="R5" s="5"/>
      <c r="S5" s="5"/>
      <c r="T5" s="5"/>
      <c r="U5" s="5"/>
      <c r="V5" s="5"/>
      <c r="W5" s="5"/>
      <c r="X5" s="5"/>
      <c r="Y5" s="5"/>
      <c r="Z5" s="5"/>
    </row>
    <row r="6" spans="1:63" ht="19.899999999999999" customHeight="1" x14ac:dyDescent="0.25">
      <c r="A6" s="5"/>
      <c r="B6" s="5"/>
      <c r="C6" s="19"/>
      <c r="D6" s="5"/>
      <c r="E6" s="23"/>
      <c r="F6" s="5"/>
      <c r="G6" s="19"/>
      <c r="H6" s="5"/>
      <c r="I6" s="5"/>
      <c r="J6" s="19"/>
      <c r="K6" s="19"/>
      <c r="L6" s="5"/>
      <c r="M6" s="5"/>
      <c r="N6" s="5"/>
      <c r="O6" s="5"/>
      <c r="P6" s="5"/>
      <c r="Q6" s="5"/>
      <c r="R6" s="5"/>
      <c r="S6" s="5"/>
      <c r="T6" s="5"/>
      <c r="U6" s="5"/>
      <c r="V6" s="5"/>
      <c r="W6" s="5"/>
      <c r="X6" s="5"/>
      <c r="Y6" s="5"/>
      <c r="Z6" s="5"/>
    </row>
    <row r="7" spans="1:63" ht="19.899999999999999" customHeight="1" x14ac:dyDescent="0.25">
      <c r="A7" s="5"/>
      <c r="B7" s="5"/>
      <c r="C7" s="24"/>
      <c r="D7" s="5"/>
      <c r="E7" s="5"/>
      <c r="F7" s="5"/>
      <c r="G7" s="19"/>
      <c r="H7" s="5"/>
      <c r="I7" s="5"/>
      <c r="J7" s="19"/>
      <c r="K7" s="19"/>
      <c r="L7" s="5"/>
      <c r="M7" s="5"/>
      <c r="N7" s="5"/>
      <c r="O7" s="5"/>
      <c r="P7" s="5"/>
      <c r="Q7" s="5"/>
      <c r="R7" s="5"/>
      <c r="S7" s="5"/>
      <c r="T7" s="5"/>
      <c r="U7" s="5"/>
      <c r="V7" s="5"/>
      <c r="W7" s="5"/>
      <c r="X7" s="5"/>
      <c r="Y7" s="5"/>
      <c r="Z7" s="5"/>
    </row>
    <row r="8" spans="1:63" ht="19.899999999999999" customHeight="1" x14ac:dyDescent="0.25">
      <c r="A8" s="5"/>
      <c r="B8" s="25" t="s">
        <v>67</v>
      </c>
      <c r="C8" s="24"/>
      <c r="D8" s="5"/>
      <c r="E8" s="5"/>
      <c r="F8" s="5"/>
      <c r="G8" s="19"/>
      <c r="H8" s="5"/>
      <c r="I8" s="5"/>
      <c r="J8" s="19"/>
      <c r="K8" s="19"/>
      <c r="L8" s="5"/>
      <c r="M8" s="5"/>
      <c r="N8" s="5"/>
      <c r="O8" s="5"/>
      <c r="P8" s="5"/>
      <c r="Q8" s="5"/>
      <c r="R8" s="5"/>
      <c r="S8" s="5"/>
      <c r="T8" s="5"/>
      <c r="U8" s="5"/>
      <c r="V8" s="5"/>
      <c r="W8" s="5"/>
      <c r="X8" s="5"/>
      <c r="Y8" s="5"/>
      <c r="Z8" s="5"/>
    </row>
    <row r="9" spans="1:63" ht="19.899999999999999" customHeight="1" x14ac:dyDescent="0.25">
      <c r="A9" s="5"/>
      <c r="B9" s="26">
        <f ca="1">TODAY()</f>
        <v>45813</v>
      </c>
      <c r="C9" s="19"/>
      <c r="D9" s="5"/>
      <c r="E9" s="5"/>
      <c r="F9" s="5"/>
      <c r="G9" s="19"/>
      <c r="H9" s="5"/>
      <c r="I9" s="5"/>
      <c r="J9" s="19"/>
      <c r="K9" s="19"/>
      <c r="L9" s="5"/>
      <c r="M9" s="5"/>
      <c r="N9" s="5"/>
      <c r="O9" s="5"/>
      <c r="P9" s="5"/>
      <c r="Q9" s="5"/>
      <c r="R9" s="5"/>
      <c r="S9" s="5"/>
      <c r="T9" s="5"/>
      <c r="U9" s="5"/>
      <c r="V9" s="5"/>
      <c r="W9" s="5"/>
      <c r="X9" s="5"/>
      <c r="Y9" s="5"/>
      <c r="Z9" s="5"/>
    </row>
    <row r="10" spans="1:63" ht="34.15" customHeight="1" x14ac:dyDescent="0.25">
      <c r="A10" s="27"/>
      <c r="B10" s="28" t="s">
        <v>68</v>
      </c>
      <c r="C10" s="29" t="s">
        <v>69</v>
      </c>
      <c r="D10" s="30" t="s">
        <v>70</v>
      </c>
      <c r="E10" s="30" t="s">
        <v>71</v>
      </c>
      <c r="F10" s="30" t="s">
        <v>72</v>
      </c>
      <c r="G10" s="29" t="s">
        <v>73</v>
      </c>
      <c r="H10" s="27"/>
      <c r="I10" s="8"/>
      <c r="J10" s="8"/>
      <c r="K10" s="8"/>
      <c r="L10" s="27"/>
      <c r="M10" s="27"/>
      <c r="N10" s="27"/>
      <c r="O10" s="27"/>
      <c r="P10" s="27"/>
      <c r="Q10" s="27"/>
      <c r="R10" s="27"/>
      <c r="S10" s="27"/>
      <c r="T10" s="27"/>
      <c r="U10" s="27"/>
      <c r="V10" s="27"/>
      <c r="W10" s="27"/>
      <c r="X10" s="27"/>
      <c r="Y10" s="27"/>
      <c r="Z10" s="27"/>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row>
    <row r="11" spans="1:63" ht="22.7" customHeight="1" x14ac:dyDescent="0.25">
      <c r="A11" s="5"/>
      <c r="B11" s="32" t="str">
        <f t="shared" ref="B11:B40" ca="1" si="0">IF(F11&lt;$B$9,"nein",IF(E11&lt;$B$9,"ja","nope"))</f>
        <v>nein</v>
      </c>
      <c r="C11" s="33" t="s">
        <v>74</v>
      </c>
      <c r="D11" s="34" t="s">
        <v>75</v>
      </c>
      <c r="E11" s="35">
        <v>45717</v>
      </c>
      <c r="F11" s="36">
        <v>45738</v>
      </c>
      <c r="G11" s="37">
        <v>1</v>
      </c>
      <c r="H11" s="38"/>
      <c r="I11" s="8"/>
      <c r="J11" s="8"/>
      <c r="K11" s="8"/>
      <c r="L11" s="5"/>
      <c r="M11" s="5"/>
      <c r="N11" s="5"/>
      <c r="O11" s="5"/>
      <c r="P11" s="5"/>
      <c r="Q11" s="5"/>
      <c r="R11" s="5"/>
      <c r="S11" s="5"/>
      <c r="T11" s="5"/>
      <c r="U11" s="5"/>
      <c r="V11" s="5"/>
      <c r="W11" s="5"/>
      <c r="X11" s="5"/>
      <c r="Y11" s="5"/>
      <c r="Z11" s="5"/>
    </row>
    <row r="12" spans="1:63" ht="22.7" customHeight="1" x14ac:dyDescent="0.25">
      <c r="A12" s="5"/>
      <c r="B12" s="32" t="str">
        <f t="shared" ca="1" si="0"/>
        <v>nein</v>
      </c>
      <c r="C12" s="33"/>
      <c r="D12" s="39" t="s">
        <v>76</v>
      </c>
      <c r="E12" s="35">
        <v>45738</v>
      </c>
      <c r="F12" s="36">
        <v>45803</v>
      </c>
      <c r="G12" s="37">
        <v>0.3</v>
      </c>
      <c r="H12" s="38"/>
      <c r="I12" s="8"/>
      <c r="J12" s="8"/>
      <c r="K12" s="8"/>
      <c r="L12" s="5"/>
      <c r="M12" s="5"/>
      <c r="N12" s="5"/>
      <c r="O12" s="5"/>
      <c r="P12" s="5"/>
      <c r="Q12" s="5"/>
      <c r="R12" s="5"/>
      <c r="S12" s="5"/>
      <c r="T12" s="5"/>
      <c r="U12" s="5"/>
      <c r="V12" s="5"/>
      <c r="W12" s="5"/>
      <c r="X12" s="5"/>
      <c r="Y12" s="5"/>
      <c r="Z12" s="5"/>
    </row>
    <row r="13" spans="1:63" ht="22.7" customHeight="1" x14ac:dyDescent="0.25">
      <c r="A13" s="5"/>
      <c r="B13" s="32" t="str">
        <f t="shared" ca="1" si="0"/>
        <v>nein</v>
      </c>
      <c r="C13" s="33"/>
      <c r="D13" s="34" t="s">
        <v>77</v>
      </c>
      <c r="E13" s="35">
        <v>45742</v>
      </c>
      <c r="F13" s="36">
        <v>45750</v>
      </c>
      <c r="G13" s="37">
        <v>1</v>
      </c>
      <c r="H13" s="38"/>
      <c r="I13" s="8"/>
      <c r="J13" s="8"/>
      <c r="K13" s="8"/>
      <c r="L13" s="5"/>
      <c r="M13" s="5"/>
      <c r="N13" s="5"/>
      <c r="O13" s="5"/>
      <c r="P13" s="5"/>
      <c r="Q13" s="5"/>
      <c r="R13" s="5"/>
      <c r="S13" s="5"/>
      <c r="T13" s="5"/>
      <c r="U13" s="5"/>
      <c r="V13" s="5"/>
      <c r="W13" s="5"/>
      <c r="X13" s="5"/>
      <c r="Y13" s="5"/>
      <c r="Z13" s="5"/>
    </row>
    <row r="14" spans="1:63" ht="22.7" customHeight="1" x14ac:dyDescent="0.25">
      <c r="A14" s="5"/>
      <c r="B14" s="32" t="str">
        <f t="shared" ca="1" si="0"/>
        <v>nein</v>
      </c>
      <c r="C14" s="33"/>
      <c r="D14" s="39" t="s">
        <v>78</v>
      </c>
      <c r="E14" s="35">
        <v>45748</v>
      </c>
      <c r="F14" s="36">
        <v>45748</v>
      </c>
      <c r="G14" s="37">
        <v>1</v>
      </c>
      <c r="H14" s="38"/>
      <c r="I14" s="8"/>
      <c r="J14" s="8"/>
      <c r="K14" s="8"/>
      <c r="L14" s="5"/>
      <c r="M14" s="5"/>
      <c r="N14" s="5"/>
      <c r="O14" s="5"/>
      <c r="P14" s="5"/>
      <c r="Q14" s="5"/>
      <c r="R14" s="5"/>
      <c r="S14" s="5"/>
      <c r="T14" s="5"/>
      <c r="U14" s="5"/>
      <c r="V14" s="5"/>
      <c r="W14" s="5"/>
      <c r="X14" s="5"/>
      <c r="Y14" s="5"/>
      <c r="Z14" s="5"/>
    </row>
    <row r="15" spans="1:63" ht="22.7" customHeight="1" x14ac:dyDescent="0.25">
      <c r="A15" s="5"/>
      <c r="B15" s="32" t="str">
        <f t="shared" ca="1" si="0"/>
        <v>nein</v>
      </c>
      <c r="C15" s="33"/>
      <c r="D15" s="34" t="s">
        <v>79</v>
      </c>
      <c r="E15" s="35">
        <v>45750</v>
      </c>
      <c r="F15" s="36">
        <v>45792</v>
      </c>
      <c r="G15" s="37">
        <v>0.65</v>
      </c>
      <c r="H15" s="38"/>
      <c r="I15" s="8"/>
      <c r="J15" s="8"/>
      <c r="K15" s="8"/>
      <c r="L15" s="5"/>
      <c r="M15" s="5"/>
      <c r="N15" s="5"/>
      <c r="O15" s="5"/>
      <c r="P15" s="5"/>
      <c r="Q15" s="5"/>
      <c r="R15" s="5"/>
      <c r="S15" s="5"/>
      <c r="T15" s="5"/>
      <c r="U15" s="5"/>
      <c r="V15" s="5"/>
      <c r="W15" s="5"/>
      <c r="X15" s="5"/>
      <c r="Y15" s="5"/>
      <c r="Z15" s="5"/>
    </row>
    <row r="16" spans="1:63" ht="22.7" customHeight="1" x14ac:dyDescent="0.25">
      <c r="A16" s="5"/>
      <c r="B16" s="32" t="str">
        <f t="shared" ca="1" si="0"/>
        <v>nein</v>
      </c>
      <c r="C16" s="33"/>
      <c r="D16" s="34" t="s">
        <v>80</v>
      </c>
      <c r="E16" s="35">
        <v>45751</v>
      </c>
      <c r="F16" s="36">
        <v>45752</v>
      </c>
      <c r="G16" s="37">
        <v>1</v>
      </c>
      <c r="H16" s="38"/>
      <c r="I16" s="8"/>
      <c r="J16" s="8"/>
      <c r="K16" s="8"/>
      <c r="L16" s="5"/>
      <c r="M16" s="5"/>
      <c r="N16" s="5"/>
      <c r="O16" s="5"/>
      <c r="P16" s="5"/>
      <c r="Q16" s="5"/>
      <c r="R16" s="5"/>
      <c r="S16" s="5"/>
      <c r="T16" s="5"/>
      <c r="U16" s="5"/>
      <c r="V16" s="5"/>
      <c r="W16" s="5"/>
      <c r="X16" s="5"/>
      <c r="Y16" s="5"/>
      <c r="Z16" s="5"/>
    </row>
    <row r="17" spans="1:26" ht="22.7" customHeight="1" x14ac:dyDescent="0.25">
      <c r="A17" s="5"/>
      <c r="B17" s="32" t="str">
        <f t="shared" ca="1" si="0"/>
        <v>nein</v>
      </c>
      <c r="C17" s="33"/>
      <c r="D17" s="34" t="s">
        <v>81</v>
      </c>
      <c r="E17" s="35">
        <v>45752</v>
      </c>
      <c r="F17" s="36">
        <v>45767</v>
      </c>
      <c r="G17" s="37">
        <v>0.5</v>
      </c>
      <c r="H17" s="38"/>
      <c r="I17" s="8"/>
      <c r="J17" s="8"/>
      <c r="K17" s="8"/>
      <c r="L17" s="5"/>
      <c r="M17" s="5"/>
      <c r="N17" s="5"/>
      <c r="O17" s="5"/>
      <c r="P17" s="5"/>
      <c r="Q17" s="5"/>
      <c r="R17" s="5"/>
      <c r="S17" s="5"/>
      <c r="T17" s="5"/>
      <c r="U17" s="5"/>
      <c r="V17" s="5"/>
      <c r="W17" s="5"/>
      <c r="X17" s="5"/>
      <c r="Y17" s="5"/>
      <c r="Z17" s="5"/>
    </row>
    <row r="18" spans="1:26" ht="22.7" customHeight="1" x14ac:dyDescent="0.25">
      <c r="A18" s="5"/>
      <c r="B18" s="32" t="str">
        <f t="shared" ca="1" si="0"/>
        <v>nein</v>
      </c>
      <c r="C18" s="33"/>
      <c r="D18" s="34" t="s">
        <v>82</v>
      </c>
      <c r="E18" s="35">
        <v>45765</v>
      </c>
      <c r="F18" s="36">
        <v>45777</v>
      </c>
      <c r="G18" s="40">
        <v>0.2</v>
      </c>
      <c r="H18" s="38"/>
      <c r="I18" s="8"/>
      <c r="J18" s="8"/>
      <c r="K18" s="8"/>
      <c r="L18" s="5"/>
      <c r="M18" s="5"/>
      <c r="N18" s="5"/>
      <c r="O18" s="5"/>
      <c r="P18" s="5"/>
      <c r="Q18" s="5"/>
      <c r="R18" s="5"/>
      <c r="S18" s="5"/>
      <c r="T18" s="5"/>
      <c r="U18" s="5"/>
      <c r="V18" s="5"/>
      <c r="W18" s="5"/>
      <c r="X18" s="5"/>
      <c r="Y18" s="5"/>
      <c r="Z18" s="5"/>
    </row>
    <row r="19" spans="1:26" ht="22.7" customHeight="1" x14ac:dyDescent="0.25">
      <c r="A19" s="5"/>
      <c r="B19" s="32" t="str">
        <f t="shared" ca="1" si="0"/>
        <v>nein</v>
      </c>
      <c r="C19" s="33"/>
      <c r="D19" s="34" t="s">
        <v>83</v>
      </c>
      <c r="E19" s="35">
        <v>45765</v>
      </c>
      <c r="F19" s="36">
        <v>45789</v>
      </c>
      <c r="G19" s="40">
        <v>0.25</v>
      </c>
      <c r="H19" s="38"/>
      <c r="I19" s="8"/>
      <c r="J19" s="8"/>
      <c r="K19" s="8"/>
      <c r="L19" s="5"/>
      <c r="M19" s="5"/>
      <c r="N19" s="5"/>
      <c r="O19" s="5"/>
      <c r="P19" s="5"/>
      <c r="Q19" s="5"/>
      <c r="R19" s="5"/>
      <c r="S19" s="5"/>
      <c r="T19" s="5"/>
      <c r="U19" s="5"/>
      <c r="V19" s="5"/>
      <c r="W19" s="5"/>
      <c r="X19" s="5"/>
      <c r="Y19" s="5"/>
      <c r="Z19" s="5"/>
    </row>
    <row r="20" spans="1:26" ht="22.7" customHeight="1" x14ac:dyDescent="0.25">
      <c r="A20" s="5"/>
      <c r="B20" s="32" t="str">
        <f t="shared" ca="1" si="0"/>
        <v>nein</v>
      </c>
      <c r="C20" s="33"/>
      <c r="D20" s="34" t="s">
        <v>84</v>
      </c>
      <c r="E20" s="35">
        <v>45765</v>
      </c>
      <c r="F20" s="36">
        <v>45789</v>
      </c>
      <c r="G20" s="37">
        <v>1</v>
      </c>
      <c r="H20" s="38"/>
      <c r="I20" s="8"/>
      <c r="J20" s="8"/>
      <c r="K20" s="8"/>
      <c r="L20" s="5"/>
      <c r="M20" s="5"/>
      <c r="N20" s="5"/>
      <c r="O20" s="5"/>
      <c r="P20" s="5"/>
      <c r="Q20" s="5"/>
      <c r="R20" s="5"/>
      <c r="S20" s="5"/>
      <c r="T20" s="5"/>
      <c r="U20" s="5"/>
      <c r="V20" s="5"/>
      <c r="W20" s="5"/>
      <c r="X20" s="5"/>
      <c r="Y20" s="5"/>
      <c r="Z20" s="5"/>
    </row>
    <row r="21" spans="1:26" ht="22.7" customHeight="1" x14ac:dyDescent="0.25">
      <c r="A21" s="5"/>
      <c r="B21" s="32" t="str">
        <f t="shared" ca="1" si="0"/>
        <v>nein</v>
      </c>
      <c r="C21" s="33"/>
      <c r="D21" s="39" t="s">
        <v>85</v>
      </c>
      <c r="E21" s="35">
        <v>45766</v>
      </c>
      <c r="F21" s="36">
        <v>45776</v>
      </c>
      <c r="G21" s="37">
        <v>0.3</v>
      </c>
      <c r="H21" s="38"/>
      <c r="I21" s="8"/>
      <c r="J21" s="8"/>
      <c r="K21" s="8"/>
      <c r="L21" s="5"/>
      <c r="M21" s="5"/>
      <c r="N21" s="5"/>
      <c r="O21" s="5"/>
      <c r="P21" s="5"/>
      <c r="Q21" s="5"/>
      <c r="R21" s="5"/>
      <c r="S21" s="5"/>
      <c r="T21" s="5"/>
      <c r="U21" s="5"/>
      <c r="V21" s="5"/>
      <c r="W21" s="5"/>
      <c r="X21" s="5"/>
      <c r="Y21" s="5"/>
      <c r="Z21" s="5"/>
    </row>
    <row r="22" spans="1:26" ht="22.7" customHeight="1" x14ac:dyDescent="0.25">
      <c r="A22" s="5"/>
      <c r="B22" s="32" t="str">
        <f t="shared" ca="1" si="0"/>
        <v>nein</v>
      </c>
      <c r="C22" s="33"/>
      <c r="D22" s="34" t="s">
        <v>86</v>
      </c>
      <c r="E22" s="35">
        <v>45769</v>
      </c>
      <c r="F22" s="36">
        <v>45777</v>
      </c>
      <c r="G22" s="37">
        <v>0</v>
      </c>
      <c r="H22" s="38"/>
      <c r="I22" s="8"/>
      <c r="J22" s="8"/>
      <c r="K22" s="8"/>
      <c r="L22" s="5"/>
      <c r="M22" s="5"/>
      <c r="N22" s="5"/>
      <c r="O22" s="5"/>
      <c r="P22" s="5"/>
      <c r="Q22" s="5"/>
      <c r="R22" s="5"/>
      <c r="S22" s="5"/>
      <c r="T22" s="5"/>
      <c r="U22" s="5"/>
      <c r="V22" s="5"/>
      <c r="W22" s="5"/>
      <c r="X22" s="5"/>
      <c r="Y22" s="5"/>
      <c r="Z22" s="5"/>
    </row>
    <row r="23" spans="1:26" ht="22.7" customHeight="1" x14ac:dyDescent="0.25">
      <c r="A23" s="5"/>
      <c r="B23" s="32" t="str">
        <f t="shared" ca="1" si="0"/>
        <v>nein</v>
      </c>
      <c r="C23" s="33"/>
      <c r="D23" s="39" t="s">
        <v>87</v>
      </c>
      <c r="E23" s="35">
        <v>45769</v>
      </c>
      <c r="F23" s="36">
        <v>45782</v>
      </c>
      <c r="G23" s="41">
        <v>0.1</v>
      </c>
      <c r="H23" s="38"/>
      <c r="I23" s="8"/>
      <c r="J23" s="8"/>
      <c r="K23" s="8"/>
      <c r="L23" s="5"/>
      <c r="M23" s="5"/>
      <c r="N23" s="5"/>
      <c r="O23" s="5"/>
      <c r="P23" s="5"/>
      <c r="Q23" s="5"/>
      <c r="R23" s="5"/>
      <c r="S23" s="5"/>
      <c r="T23" s="5"/>
      <c r="U23" s="5"/>
      <c r="V23" s="5"/>
      <c r="W23" s="5"/>
      <c r="X23" s="5"/>
      <c r="Y23" s="5"/>
      <c r="Z23" s="5"/>
    </row>
    <row r="24" spans="1:26" ht="22.7" customHeight="1" x14ac:dyDescent="0.25">
      <c r="A24" s="5"/>
      <c r="B24" s="32" t="str">
        <f t="shared" ca="1" si="0"/>
        <v>nein</v>
      </c>
      <c r="C24" s="33"/>
      <c r="D24" s="34" t="s">
        <v>88</v>
      </c>
      <c r="E24" s="35">
        <v>45772</v>
      </c>
      <c r="F24" s="36">
        <v>45784</v>
      </c>
      <c r="G24" s="41">
        <v>0.4</v>
      </c>
      <c r="H24" s="5"/>
      <c r="I24" s="5"/>
      <c r="J24" s="19"/>
      <c r="K24" s="19"/>
      <c r="L24" s="5"/>
      <c r="M24" s="5"/>
      <c r="N24" s="5"/>
      <c r="O24" s="5"/>
      <c r="P24" s="5"/>
      <c r="Q24" s="5"/>
      <c r="R24" s="5"/>
      <c r="S24" s="5"/>
      <c r="T24" s="5"/>
      <c r="U24" s="5"/>
      <c r="V24" s="5"/>
      <c r="W24" s="5"/>
      <c r="X24" s="5"/>
      <c r="Y24" s="5"/>
      <c r="Z24" s="5"/>
    </row>
    <row r="25" spans="1:26" ht="22.7" customHeight="1" x14ac:dyDescent="0.25">
      <c r="A25" s="5"/>
      <c r="B25" s="32" t="str">
        <f t="shared" ca="1" si="0"/>
        <v>nein</v>
      </c>
      <c r="C25" s="33"/>
      <c r="D25" s="39" t="s">
        <v>89</v>
      </c>
      <c r="E25" s="35">
        <v>45782</v>
      </c>
      <c r="F25" s="36">
        <v>45786</v>
      </c>
      <c r="G25" s="37">
        <v>0.3</v>
      </c>
      <c r="H25" s="5"/>
      <c r="I25" s="5"/>
      <c r="J25" s="19"/>
      <c r="K25" s="19"/>
      <c r="L25" s="5"/>
      <c r="M25" s="5"/>
      <c r="N25" s="5"/>
      <c r="O25" s="5"/>
      <c r="P25" s="5"/>
      <c r="Q25" s="5"/>
      <c r="R25" s="5"/>
      <c r="S25" s="5"/>
      <c r="T25" s="5"/>
      <c r="U25" s="5"/>
      <c r="V25" s="5"/>
      <c r="W25" s="5"/>
      <c r="X25" s="5"/>
      <c r="Y25" s="5"/>
      <c r="Z25" s="5"/>
    </row>
    <row r="26" spans="1:26" ht="22.7" customHeight="1" x14ac:dyDescent="0.25">
      <c r="A26" s="5"/>
      <c r="B26" s="32" t="str">
        <f t="shared" ca="1" si="0"/>
        <v>nein</v>
      </c>
      <c r="C26" s="33"/>
      <c r="D26" s="39" t="s">
        <v>90</v>
      </c>
      <c r="E26" s="35">
        <v>45789</v>
      </c>
      <c r="F26" s="36">
        <v>45796</v>
      </c>
      <c r="G26" s="37">
        <v>0</v>
      </c>
      <c r="H26" s="5"/>
      <c r="I26" s="5"/>
      <c r="J26" s="19"/>
      <c r="K26" s="19"/>
      <c r="L26" s="5"/>
      <c r="M26" s="5"/>
      <c r="N26" s="5"/>
      <c r="O26" s="5"/>
      <c r="P26" s="5"/>
      <c r="Q26" s="5"/>
      <c r="R26" s="5"/>
      <c r="S26" s="5"/>
      <c r="T26" s="5"/>
      <c r="U26" s="5"/>
      <c r="V26" s="5"/>
      <c r="W26" s="5"/>
      <c r="X26" s="5"/>
      <c r="Y26" s="5"/>
      <c r="Z26" s="5"/>
    </row>
    <row r="27" spans="1:26" ht="22.7" customHeight="1" x14ac:dyDescent="0.25">
      <c r="A27" s="5"/>
      <c r="B27" s="32" t="str">
        <f t="shared" ca="1" si="0"/>
        <v>nein</v>
      </c>
      <c r="C27" s="33"/>
      <c r="D27" s="39" t="s">
        <v>91</v>
      </c>
      <c r="E27" s="35">
        <v>45789</v>
      </c>
      <c r="F27" s="36">
        <v>45796</v>
      </c>
      <c r="G27" s="37">
        <v>0.2</v>
      </c>
      <c r="H27" s="5"/>
      <c r="I27" s="5"/>
      <c r="J27" s="19"/>
      <c r="K27" s="19"/>
      <c r="L27" s="5"/>
      <c r="M27" s="5"/>
      <c r="N27" s="5"/>
      <c r="O27" s="5"/>
      <c r="P27" s="5"/>
      <c r="Q27" s="5"/>
      <c r="R27" s="5"/>
      <c r="S27" s="5"/>
      <c r="T27" s="5"/>
      <c r="U27" s="5"/>
      <c r="V27" s="5"/>
      <c r="W27" s="5"/>
      <c r="X27" s="5"/>
      <c r="Y27" s="5"/>
      <c r="Z27" s="5"/>
    </row>
    <row r="28" spans="1:26" ht="22.7" customHeight="1" x14ac:dyDescent="0.25">
      <c r="A28" s="5"/>
      <c r="B28" s="32" t="str">
        <f t="shared" ca="1" si="0"/>
        <v>ja</v>
      </c>
      <c r="C28" s="33"/>
      <c r="D28" s="34" t="s">
        <v>330</v>
      </c>
      <c r="E28" s="35">
        <v>45809</v>
      </c>
      <c r="F28" s="35">
        <v>45838</v>
      </c>
      <c r="G28" s="40"/>
      <c r="H28" s="5"/>
      <c r="I28" s="5"/>
      <c r="J28" s="19"/>
      <c r="K28" s="19"/>
      <c r="L28" s="5"/>
      <c r="M28" s="5"/>
      <c r="N28" s="5"/>
      <c r="O28" s="5"/>
      <c r="P28" s="5"/>
      <c r="Q28" s="5"/>
      <c r="R28" s="5"/>
      <c r="S28" s="5"/>
      <c r="T28" s="5"/>
      <c r="U28" s="5"/>
      <c r="V28" s="5"/>
      <c r="W28" s="5"/>
      <c r="X28" s="5"/>
      <c r="Y28" s="5"/>
      <c r="Z28" s="5"/>
    </row>
    <row r="29" spans="1:26" ht="22.7" customHeight="1" x14ac:dyDescent="0.25">
      <c r="A29" s="5"/>
      <c r="B29" s="32" t="str">
        <f t="shared" ca="1" si="0"/>
        <v>ja</v>
      </c>
      <c r="C29" s="33"/>
      <c r="D29" s="34" t="s">
        <v>330</v>
      </c>
      <c r="E29" s="35">
        <v>45810</v>
      </c>
      <c r="F29" s="35">
        <v>45838</v>
      </c>
      <c r="G29" s="40"/>
      <c r="H29" s="5"/>
      <c r="I29" s="5"/>
      <c r="J29" s="19"/>
      <c r="K29" s="19"/>
      <c r="L29" s="5"/>
      <c r="M29" s="5"/>
      <c r="N29" s="5"/>
      <c r="O29" s="5"/>
      <c r="P29" s="5"/>
      <c r="Q29" s="5"/>
      <c r="R29" s="5"/>
      <c r="S29" s="5"/>
      <c r="T29" s="5"/>
      <c r="U29" s="5"/>
      <c r="V29" s="5"/>
      <c r="W29" s="5"/>
      <c r="X29" s="5"/>
      <c r="Y29" s="5"/>
      <c r="Z29" s="5"/>
    </row>
    <row r="30" spans="1:26" ht="19.899999999999999" customHeight="1" x14ac:dyDescent="0.25">
      <c r="A30" s="5"/>
      <c r="B30" s="32" t="str">
        <f t="shared" ca="1" si="0"/>
        <v>ja</v>
      </c>
      <c r="C30" s="33"/>
      <c r="D30" s="34" t="s">
        <v>331</v>
      </c>
      <c r="E30" s="35">
        <v>45811</v>
      </c>
      <c r="F30" s="35">
        <v>45838</v>
      </c>
      <c r="G30" s="40"/>
      <c r="H30" s="5"/>
      <c r="I30" s="5"/>
      <c r="J30" s="19"/>
      <c r="K30" s="19"/>
      <c r="L30" s="5"/>
      <c r="M30" s="5"/>
      <c r="N30" s="5"/>
      <c r="O30" s="5"/>
      <c r="P30" s="5"/>
      <c r="Q30" s="5"/>
      <c r="R30" s="5"/>
      <c r="S30" s="5"/>
      <c r="T30" s="5"/>
      <c r="U30" s="5"/>
      <c r="V30" s="5"/>
      <c r="W30" s="5"/>
      <c r="X30" s="5"/>
      <c r="Y30" s="5"/>
      <c r="Z30" s="5"/>
    </row>
    <row r="31" spans="1:26" ht="19.899999999999999" customHeight="1" x14ac:dyDescent="0.25">
      <c r="A31" s="5"/>
      <c r="B31" s="32" t="str">
        <f t="shared" ca="1" si="0"/>
        <v>ja</v>
      </c>
      <c r="C31" s="33"/>
      <c r="D31" s="34" t="s">
        <v>332</v>
      </c>
      <c r="E31" s="35">
        <v>45812</v>
      </c>
      <c r="F31" s="35">
        <v>45838</v>
      </c>
      <c r="G31" s="40"/>
      <c r="H31" s="5"/>
      <c r="I31" s="5"/>
      <c r="J31" s="19"/>
      <c r="K31" s="19"/>
      <c r="L31" s="5"/>
      <c r="M31" s="5"/>
      <c r="N31" s="5"/>
      <c r="O31" s="5"/>
      <c r="P31" s="5"/>
      <c r="Q31" s="5"/>
      <c r="R31" s="5"/>
      <c r="S31" s="5"/>
      <c r="T31" s="5"/>
      <c r="U31" s="5"/>
      <c r="V31" s="5"/>
      <c r="W31" s="5"/>
      <c r="X31" s="5"/>
      <c r="Y31" s="5"/>
      <c r="Z31" s="5"/>
    </row>
    <row r="32" spans="1:26" ht="19.899999999999999" customHeight="1" x14ac:dyDescent="0.25">
      <c r="A32" s="5"/>
      <c r="B32" s="32" t="str">
        <f t="shared" ca="1" si="0"/>
        <v>nope</v>
      </c>
      <c r="C32" s="33"/>
      <c r="D32" s="34" t="s">
        <v>333</v>
      </c>
      <c r="E32" s="35">
        <v>45813</v>
      </c>
      <c r="F32" s="35">
        <v>45838</v>
      </c>
      <c r="G32" s="40"/>
      <c r="H32" s="5"/>
      <c r="I32" s="5"/>
      <c r="J32" s="19"/>
      <c r="K32" s="19"/>
      <c r="L32" s="5"/>
      <c r="M32" s="5"/>
      <c r="N32" s="5"/>
      <c r="O32" s="5"/>
      <c r="P32" s="5"/>
      <c r="Q32" s="5"/>
      <c r="R32" s="5"/>
      <c r="S32" s="5"/>
      <c r="T32" s="5"/>
      <c r="U32" s="5"/>
      <c r="V32" s="5"/>
      <c r="W32" s="5"/>
      <c r="X32" s="5"/>
      <c r="Y32" s="5"/>
      <c r="Z32" s="5"/>
    </row>
    <row r="33" spans="1:26" ht="19.899999999999999" customHeight="1" x14ac:dyDescent="0.25">
      <c r="A33" s="5"/>
      <c r="B33" s="32" t="str">
        <f t="shared" ca="1" si="0"/>
        <v>ja</v>
      </c>
      <c r="C33" s="33"/>
      <c r="D33" s="34" t="s">
        <v>334</v>
      </c>
      <c r="E33" s="35">
        <v>45809</v>
      </c>
      <c r="F33" s="35">
        <v>45838</v>
      </c>
      <c r="G33" s="40"/>
      <c r="H33" s="5"/>
      <c r="I33" s="5"/>
      <c r="J33" s="19"/>
      <c r="K33" s="19"/>
      <c r="L33" s="5"/>
      <c r="M33" s="5"/>
      <c r="N33" s="5"/>
      <c r="O33" s="5"/>
      <c r="P33" s="5"/>
      <c r="Q33" s="5"/>
      <c r="R33" s="5"/>
      <c r="S33" s="5"/>
      <c r="T33" s="5"/>
      <c r="U33" s="5"/>
      <c r="V33" s="5"/>
      <c r="W33" s="5"/>
      <c r="X33" s="5"/>
      <c r="Y33" s="5"/>
      <c r="Z33" s="5"/>
    </row>
    <row r="34" spans="1:26" ht="19.899999999999999" customHeight="1" x14ac:dyDescent="0.25">
      <c r="A34" s="5"/>
      <c r="B34" s="32" t="str">
        <f t="shared" ca="1" si="0"/>
        <v>ja</v>
      </c>
      <c r="C34" s="33"/>
      <c r="D34" s="34" t="s">
        <v>335</v>
      </c>
      <c r="E34" s="35">
        <v>45809</v>
      </c>
      <c r="F34" s="35">
        <v>45838</v>
      </c>
      <c r="G34" s="40"/>
      <c r="H34" s="5"/>
      <c r="I34" s="5"/>
      <c r="J34" s="19"/>
      <c r="K34" s="19"/>
      <c r="L34" s="5"/>
      <c r="M34" s="5"/>
      <c r="N34" s="5"/>
      <c r="O34" s="5"/>
      <c r="P34" s="5"/>
      <c r="Q34" s="5"/>
      <c r="R34" s="5"/>
      <c r="S34" s="5"/>
      <c r="T34" s="5"/>
      <c r="U34" s="5"/>
      <c r="V34" s="5"/>
      <c r="W34" s="5"/>
      <c r="X34" s="5"/>
      <c r="Y34" s="5"/>
      <c r="Z34" s="5"/>
    </row>
    <row r="35" spans="1:26" ht="19.899999999999999" customHeight="1" x14ac:dyDescent="0.25">
      <c r="A35" s="5"/>
      <c r="B35" s="32" t="str">
        <f t="shared" ca="1" si="0"/>
        <v>ja</v>
      </c>
      <c r="C35" s="33"/>
      <c r="D35" s="34" t="s">
        <v>336</v>
      </c>
      <c r="E35" s="35">
        <v>45809</v>
      </c>
      <c r="F35" s="35">
        <v>45838</v>
      </c>
      <c r="G35" s="40"/>
      <c r="H35" s="5"/>
      <c r="I35" s="5"/>
      <c r="J35" s="19"/>
      <c r="K35" s="19"/>
      <c r="L35" s="5"/>
      <c r="M35" s="5"/>
      <c r="N35" s="5"/>
      <c r="O35" s="5"/>
      <c r="P35" s="5"/>
      <c r="Q35" s="5"/>
      <c r="R35" s="5"/>
      <c r="S35" s="5"/>
      <c r="T35" s="5"/>
      <c r="U35" s="5"/>
      <c r="V35" s="5"/>
      <c r="W35" s="5"/>
      <c r="X35" s="5"/>
      <c r="Y35" s="5"/>
      <c r="Z35" s="5"/>
    </row>
    <row r="36" spans="1:26" ht="19.899999999999999" customHeight="1" x14ac:dyDescent="0.25">
      <c r="A36" s="5"/>
      <c r="B36" s="32" t="str">
        <f t="shared" ca="1" si="0"/>
        <v>ja</v>
      </c>
      <c r="C36" s="33"/>
      <c r="D36" s="34" t="s">
        <v>337</v>
      </c>
      <c r="E36" s="35">
        <v>45809</v>
      </c>
      <c r="F36" s="35">
        <v>45838</v>
      </c>
      <c r="G36" s="40"/>
      <c r="H36" s="5"/>
      <c r="I36" s="5"/>
      <c r="J36" s="19"/>
      <c r="K36" s="19"/>
      <c r="L36" s="5"/>
      <c r="M36" s="5"/>
      <c r="N36" s="5"/>
      <c r="O36" s="5"/>
      <c r="P36" s="5"/>
      <c r="Q36" s="5"/>
      <c r="R36" s="5"/>
      <c r="S36" s="5"/>
      <c r="T36" s="5"/>
      <c r="U36" s="5"/>
      <c r="V36" s="5"/>
      <c r="W36" s="5"/>
      <c r="X36" s="5"/>
      <c r="Y36" s="5"/>
      <c r="Z36" s="5"/>
    </row>
    <row r="37" spans="1:26" ht="19.899999999999999" customHeight="1" x14ac:dyDescent="0.25">
      <c r="A37" s="5"/>
      <c r="B37" s="32" t="str">
        <f t="shared" ca="1" si="0"/>
        <v>ja</v>
      </c>
      <c r="C37" s="33"/>
      <c r="D37" s="34" t="s">
        <v>338</v>
      </c>
      <c r="E37" s="35">
        <v>45809</v>
      </c>
      <c r="F37" s="35">
        <v>45838</v>
      </c>
      <c r="G37" s="40"/>
      <c r="H37" s="5"/>
      <c r="I37" s="5"/>
      <c r="J37" s="19"/>
      <c r="K37" s="19"/>
      <c r="L37" s="5"/>
      <c r="M37" s="5"/>
      <c r="N37" s="5"/>
      <c r="O37" s="5"/>
      <c r="P37" s="5"/>
      <c r="Q37" s="5"/>
      <c r="R37" s="5"/>
      <c r="S37" s="5"/>
      <c r="T37" s="5"/>
      <c r="U37" s="5"/>
      <c r="V37" s="5"/>
      <c r="W37" s="5"/>
      <c r="X37" s="5"/>
      <c r="Y37" s="5"/>
      <c r="Z37" s="5"/>
    </row>
    <row r="38" spans="1:26" ht="19.899999999999999" customHeight="1" x14ac:dyDescent="0.25">
      <c r="A38" s="5"/>
      <c r="B38" s="32" t="str">
        <f t="shared" ca="1" si="0"/>
        <v>ja</v>
      </c>
      <c r="C38" s="33"/>
      <c r="D38" s="34" t="s">
        <v>339</v>
      </c>
      <c r="E38" s="35">
        <v>45809</v>
      </c>
      <c r="F38" s="35">
        <v>45838</v>
      </c>
      <c r="G38" s="40"/>
      <c r="H38" s="5"/>
      <c r="I38" s="5"/>
      <c r="J38" s="19"/>
      <c r="K38" s="19"/>
      <c r="L38" s="5"/>
      <c r="M38" s="5"/>
      <c r="N38" s="5"/>
      <c r="O38" s="5"/>
      <c r="P38" s="5"/>
      <c r="Q38" s="5"/>
      <c r="R38" s="5"/>
      <c r="S38" s="5"/>
      <c r="T38" s="5"/>
      <c r="U38" s="5"/>
      <c r="V38" s="5"/>
      <c r="W38" s="5"/>
      <c r="X38" s="5"/>
      <c r="Y38" s="5"/>
      <c r="Z38" s="5"/>
    </row>
    <row r="39" spans="1:26" ht="19.899999999999999" customHeight="1" x14ac:dyDescent="0.25">
      <c r="A39" s="5"/>
      <c r="B39" s="32" t="str">
        <f t="shared" ca="1" si="0"/>
        <v>ja</v>
      </c>
      <c r="C39" s="33"/>
      <c r="D39" s="34" t="s">
        <v>340</v>
      </c>
      <c r="E39" s="35">
        <v>45809</v>
      </c>
      <c r="F39" s="35">
        <v>45838</v>
      </c>
      <c r="G39" s="40"/>
      <c r="H39" s="5"/>
      <c r="I39" s="5"/>
      <c r="J39" s="19"/>
      <c r="K39" s="19"/>
      <c r="L39" s="5"/>
      <c r="M39" s="5"/>
      <c r="N39" s="5"/>
      <c r="O39" s="5"/>
      <c r="P39" s="5"/>
      <c r="Q39" s="5"/>
      <c r="R39" s="5"/>
      <c r="S39" s="5"/>
      <c r="T39" s="5"/>
      <c r="U39" s="5"/>
      <c r="V39" s="5"/>
      <c r="W39" s="5"/>
      <c r="X39" s="5"/>
      <c r="Y39" s="5"/>
      <c r="Z39" s="5"/>
    </row>
    <row r="40" spans="1:26" ht="19.899999999999999" customHeight="1" x14ac:dyDescent="0.25">
      <c r="A40" s="5"/>
      <c r="B40" s="32" t="str">
        <f t="shared" ca="1" si="0"/>
        <v>ja</v>
      </c>
      <c r="C40" s="33"/>
      <c r="D40" s="34" t="s">
        <v>341</v>
      </c>
      <c r="E40" s="35">
        <v>45809</v>
      </c>
      <c r="F40" s="35">
        <v>45838</v>
      </c>
      <c r="G40" s="40"/>
      <c r="H40" s="5"/>
      <c r="I40" s="5"/>
      <c r="J40" s="19"/>
      <c r="K40" s="19"/>
      <c r="L40" s="5"/>
      <c r="M40" s="5"/>
      <c r="N40" s="5"/>
      <c r="O40" s="5"/>
      <c r="P40" s="5"/>
      <c r="Q40" s="5"/>
      <c r="R40" s="5"/>
      <c r="S40" s="5"/>
      <c r="T40" s="5"/>
      <c r="U40" s="5"/>
      <c r="V40" s="5"/>
      <c r="W40" s="5"/>
      <c r="X40" s="5"/>
      <c r="Y40" s="5"/>
      <c r="Z40" s="5"/>
    </row>
    <row r="41" spans="1:26" ht="19.899999999999999" customHeight="1" x14ac:dyDescent="0.25">
      <c r="A41" s="5"/>
      <c r="B41" s="5"/>
      <c r="C41" s="19"/>
      <c r="D41" s="5"/>
      <c r="E41" s="5"/>
      <c r="F41" s="5"/>
      <c r="G41" s="19"/>
      <c r="H41" s="5"/>
      <c r="I41" s="5"/>
      <c r="J41" s="19"/>
      <c r="K41" s="19"/>
      <c r="L41" s="5"/>
      <c r="M41" s="5"/>
      <c r="N41" s="5"/>
      <c r="O41" s="5"/>
      <c r="P41" s="5"/>
      <c r="Q41" s="5"/>
      <c r="R41" s="5"/>
      <c r="S41" s="5"/>
      <c r="T41" s="5"/>
      <c r="U41" s="5"/>
      <c r="V41" s="5"/>
      <c r="W41" s="5"/>
      <c r="X41" s="5"/>
      <c r="Y41" s="5"/>
      <c r="Z41" s="5"/>
    </row>
    <row r="42" spans="1:26" ht="19.899999999999999" customHeight="1" x14ac:dyDescent="0.25">
      <c r="A42" s="5"/>
      <c r="B42" s="5"/>
      <c r="C42" s="19"/>
      <c r="D42" s="5"/>
      <c r="E42" s="5"/>
      <c r="F42" s="5"/>
      <c r="G42" s="19"/>
      <c r="H42" s="5"/>
      <c r="I42" s="5"/>
      <c r="J42" s="19"/>
      <c r="K42" s="19"/>
      <c r="L42" s="5"/>
      <c r="M42" s="5"/>
      <c r="N42" s="5"/>
      <c r="O42" s="5"/>
      <c r="P42" s="5"/>
      <c r="Q42" s="5"/>
      <c r="R42" s="5"/>
      <c r="S42" s="5"/>
      <c r="T42" s="5"/>
      <c r="U42" s="5"/>
      <c r="V42" s="5"/>
      <c r="W42" s="5"/>
      <c r="X42" s="5"/>
      <c r="Y42" s="5"/>
      <c r="Z42" s="5"/>
    </row>
    <row r="43" spans="1:26" ht="19.899999999999999" customHeight="1" x14ac:dyDescent="0.25">
      <c r="A43" s="5"/>
      <c r="B43" s="5"/>
      <c r="C43" s="19"/>
      <c r="D43" s="5"/>
      <c r="E43" s="5"/>
      <c r="F43" s="5"/>
      <c r="G43" s="19"/>
      <c r="H43" s="5"/>
      <c r="I43" s="5"/>
      <c r="J43" s="19"/>
      <c r="K43" s="19"/>
      <c r="L43" s="5"/>
      <c r="M43" s="5"/>
      <c r="N43" s="5"/>
      <c r="O43" s="5"/>
      <c r="P43" s="5"/>
      <c r="Q43" s="5"/>
      <c r="R43" s="5"/>
      <c r="S43" s="5"/>
      <c r="T43" s="5"/>
      <c r="U43" s="5"/>
      <c r="V43" s="5"/>
      <c r="W43" s="5"/>
      <c r="X43" s="5"/>
      <c r="Y43" s="5"/>
      <c r="Z43" s="5"/>
    </row>
    <row r="44" spans="1:26" ht="19.899999999999999" customHeight="1" x14ac:dyDescent="0.25">
      <c r="A44" s="5"/>
      <c r="B44" s="5"/>
      <c r="C44" s="19"/>
      <c r="D44" s="5"/>
      <c r="E44" s="5"/>
      <c r="F44" s="5"/>
      <c r="G44" s="19"/>
      <c r="H44" s="5"/>
      <c r="I44" s="5"/>
      <c r="J44" s="19"/>
      <c r="K44" s="19"/>
      <c r="L44" s="5"/>
      <c r="M44" s="5"/>
      <c r="N44" s="5"/>
      <c r="O44" s="5"/>
      <c r="P44" s="5"/>
      <c r="Q44" s="5"/>
      <c r="R44" s="5"/>
      <c r="S44" s="5"/>
      <c r="T44" s="5"/>
      <c r="U44" s="5"/>
      <c r="V44" s="5"/>
      <c r="W44" s="5"/>
      <c r="X44" s="5"/>
      <c r="Y44" s="5"/>
      <c r="Z44" s="5"/>
    </row>
    <row r="45" spans="1:26" ht="19.899999999999999" customHeight="1" x14ac:dyDescent="0.25">
      <c r="A45" s="5"/>
      <c r="B45" s="5"/>
      <c r="C45" s="19"/>
      <c r="D45" s="5"/>
      <c r="E45" s="5"/>
      <c r="F45" s="5"/>
      <c r="G45" s="19"/>
      <c r="H45" s="5"/>
      <c r="I45" s="5"/>
      <c r="J45" s="19"/>
      <c r="K45" s="19"/>
      <c r="L45" s="5"/>
      <c r="M45" s="5"/>
      <c r="N45" s="5"/>
      <c r="O45" s="5"/>
      <c r="P45" s="5"/>
      <c r="Q45" s="5"/>
      <c r="R45" s="5"/>
      <c r="S45" s="5"/>
      <c r="T45" s="5"/>
      <c r="U45" s="5"/>
      <c r="V45" s="5"/>
      <c r="W45" s="5"/>
      <c r="X45" s="5"/>
      <c r="Y45" s="5"/>
      <c r="Z45" s="5"/>
    </row>
    <row r="46" spans="1:26" ht="19.899999999999999" customHeight="1" x14ac:dyDescent="0.25">
      <c r="A46" s="5"/>
      <c r="B46" s="5"/>
      <c r="C46" s="19"/>
      <c r="D46" s="5"/>
      <c r="E46" s="5"/>
      <c r="F46" s="5"/>
      <c r="G46" s="19"/>
      <c r="H46" s="5"/>
      <c r="I46" s="5"/>
      <c r="J46" s="19"/>
      <c r="K46" s="19"/>
      <c r="L46" s="5"/>
      <c r="M46" s="5"/>
      <c r="N46" s="5"/>
      <c r="O46" s="5"/>
      <c r="P46" s="5"/>
      <c r="Q46" s="5"/>
      <c r="R46" s="5"/>
      <c r="S46" s="5"/>
      <c r="T46" s="5"/>
      <c r="U46" s="5"/>
      <c r="V46" s="5"/>
      <c r="W46" s="5"/>
      <c r="X46" s="5"/>
      <c r="Y46" s="5"/>
      <c r="Z46" s="5"/>
    </row>
    <row r="47" spans="1:26" ht="19.899999999999999" customHeight="1" x14ac:dyDescent="0.25">
      <c r="A47" s="5"/>
      <c r="B47" s="5"/>
      <c r="C47" s="19"/>
      <c r="D47" s="5"/>
      <c r="E47" s="5"/>
      <c r="F47" s="5"/>
      <c r="G47" s="19"/>
      <c r="H47" s="5"/>
      <c r="I47" s="5"/>
      <c r="J47" s="19"/>
      <c r="K47" s="19"/>
      <c r="L47" s="5"/>
      <c r="M47" s="5"/>
      <c r="N47" s="5"/>
      <c r="O47" s="5"/>
      <c r="P47" s="5"/>
      <c r="Q47" s="5"/>
      <c r="R47" s="5"/>
      <c r="S47" s="5"/>
      <c r="T47" s="5"/>
      <c r="U47" s="5"/>
      <c r="V47" s="5"/>
      <c r="W47" s="5"/>
      <c r="X47" s="5"/>
      <c r="Y47" s="5"/>
      <c r="Z47" s="5"/>
    </row>
    <row r="48" spans="1:26" ht="19.899999999999999" customHeight="1" x14ac:dyDescent="0.25">
      <c r="A48" s="5"/>
      <c r="B48" s="5"/>
      <c r="C48" s="19"/>
      <c r="D48" s="5"/>
      <c r="E48" s="5"/>
      <c r="F48" s="5"/>
      <c r="G48" s="19"/>
      <c r="H48" s="5"/>
      <c r="I48" s="5"/>
      <c r="J48" s="19"/>
      <c r="K48" s="19"/>
      <c r="L48" s="5"/>
      <c r="M48" s="5"/>
      <c r="N48" s="5"/>
      <c r="O48" s="5"/>
      <c r="P48" s="5"/>
      <c r="Q48" s="5"/>
      <c r="R48" s="5"/>
      <c r="S48" s="5"/>
      <c r="T48" s="5"/>
      <c r="U48" s="5"/>
      <c r="V48" s="5"/>
      <c r="W48" s="5"/>
      <c r="X48" s="5"/>
      <c r="Y48" s="5"/>
      <c r="Z48" s="5"/>
    </row>
    <row r="49" spans="1:26" ht="19.899999999999999" customHeight="1" x14ac:dyDescent="0.25">
      <c r="A49" s="5"/>
      <c r="B49" s="5"/>
      <c r="C49" s="19"/>
      <c r="D49" s="5"/>
      <c r="E49" s="5"/>
      <c r="F49" s="5"/>
      <c r="G49" s="19"/>
      <c r="H49" s="5"/>
      <c r="I49" s="5"/>
      <c r="J49" s="19"/>
      <c r="K49" s="19"/>
      <c r="L49" s="5"/>
      <c r="M49" s="5"/>
      <c r="N49" s="5"/>
      <c r="O49" s="5"/>
      <c r="P49" s="5"/>
      <c r="Q49" s="5"/>
      <c r="R49" s="5"/>
      <c r="S49" s="5"/>
      <c r="T49" s="5"/>
      <c r="U49" s="5"/>
      <c r="V49" s="5"/>
      <c r="W49" s="5"/>
      <c r="X49" s="5"/>
      <c r="Y49" s="5"/>
      <c r="Z49" s="5"/>
    </row>
    <row r="50" spans="1:26" ht="19.899999999999999" customHeight="1" x14ac:dyDescent="0.25">
      <c r="A50" s="5"/>
      <c r="B50" s="5"/>
      <c r="C50" s="19"/>
      <c r="D50" s="5"/>
      <c r="E50" s="5"/>
      <c r="F50" s="5"/>
      <c r="G50" s="19"/>
      <c r="H50" s="5"/>
      <c r="I50" s="5"/>
      <c r="J50" s="19"/>
      <c r="K50" s="19"/>
      <c r="L50" s="5"/>
      <c r="M50" s="5"/>
      <c r="N50" s="5"/>
      <c r="O50" s="5"/>
      <c r="P50" s="5"/>
      <c r="Q50" s="5"/>
      <c r="R50" s="5"/>
      <c r="S50" s="5"/>
      <c r="T50" s="5"/>
      <c r="U50" s="5"/>
      <c r="V50" s="5"/>
      <c r="W50" s="5"/>
      <c r="X50" s="5"/>
      <c r="Y50" s="5"/>
      <c r="Z50" s="5"/>
    </row>
    <row r="51" spans="1:26" ht="19.899999999999999" customHeight="1" x14ac:dyDescent="0.25">
      <c r="A51" s="5"/>
      <c r="B51" s="5"/>
      <c r="C51" s="19"/>
      <c r="D51" s="5"/>
      <c r="E51" s="5"/>
      <c r="F51" s="5"/>
      <c r="G51" s="19"/>
      <c r="H51" s="5"/>
      <c r="I51" s="5"/>
      <c r="J51" s="19"/>
      <c r="K51" s="19"/>
      <c r="L51" s="5"/>
      <c r="M51" s="5"/>
      <c r="N51" s="5"/>
      <c r="O51" s="5"/>
      <c r="P51" s="5"/>
      <c r="Q51" s="5"/>
      <c r="R51" s="5"/>
      <c r="S51" s="5"/>
      <c r="T51" s="5"/>
      <c r="U51" s="5"/>
      <c r="V51" s="5"/>
      <c r="W51" s="5"/>
      <c r="X51" s="5"/>
      <c r="Y51" s="5"/>
      <c r="Z51" s="5"/>
    </row>
    <row r="52" spans="1:26" ht="19.899999999999999" customHeight="1" x14ac:dyDescent="0.25">
      <c r="A52" s="5"/>
      <c r="B52" s="5"/>
      <c r="C52" s="19"/>
      <c r="D52" s="5"/>
      <c r="E52" s="5"/>
      <c r="F52" s="5"/>
      <c r="G52" s="19"/>
      <c r="H52" s="5"/>
      <c r="I52" s="5"/>
      <c r="J52" s="19"/>
      <c r="K52" s="19"/>
      <c r="L52" s="5"/>
      <c r="M52" s="5"/>
      <c r="N52" s="5"/>
      <c r="O52" s="5"/>
      <c r="P52" s="5"/>
      <c r="Q52" s="5"/>
      <c r="R52" s="5"/>
      <c r="S52" s="5"/>
      <c r="T52" s="5"/>
      <c r="U52" s="5"/>
      <c r="V52" s="5"/>
      <c r="W52" s="5"/>
      <c r="X52" s="5"/>
      <c r="Y52" s="5"/>
      <c r="Z52" s="5"/>
    </row>
    <row r="53" spans="1:26" ht="19.899999999999999" customHeight="1" x14ac:dyDescent="0.25">
      <c r="A53" s="5"/>
      <c r="B53" s="5"/>
      <c r="C53" s="19"/>
      <c r="D53" s="5"/>
      <c r="E53" s="5"/>
      <c r="F53" s="5"/>
      <c r="G53" s="19"/>
      <c r="H53" s="5"/>
      <c r="I53" s="5"/>
      <c r="J53" s="19"/>
      <c r="K53" s="19"/>
      <c r="L53" s="5"/>
      <c r="M53" s="5"/>
      <c r="N53" s="5"/>
      <c r="O53" s="5"/>
      <c r="P53" s="5"/>
      <c r="Q53" s="5"/>
      <c r="R53" s="5"/>
      <c r="S53" s="5"/>
      <c r="T53" s="5"/>
      <c r="U53" s="5"/>
      <c r="V53" s="5"/>
      <c r="W53" s="5"/>
      <c r="X53" s="5"/>
      <c r="Y53" s="5"/>
      <c r="Z53" s="5"/>
    </row>
    <row r="54" spans="1:26" ht="19.899999999999999" customHeight="1" x14ac:dyDescent="0.25">
      <c r="A54" s="5"/>
      <c r="B54" s="5"/>
      <c r="C54" s="19"/>
      <c r="D54" s="5"/>
      <c r="E54" s="5"/>
      <c r="F54" s="5"/>
      <c r="G54" s="19"/>
      <c r="H54" s="5"/>
      <c r="I54" s="5"/>
      <c r="J54" s="19"/>
      <c r="K54" s="19"/>
      <c r="L54" s="5"/>
      <c r="M54" s="5"/>
      <c r="N54" s="5"/>
      <c r="O54" s="5"/>
      <c r="P54" s="5"/>
      <c r="Q54" s="5"/>
      <c r="R54" s="5"/>
      <c r="S54" s="5"/>
      <c r="T54" s="5"/>
      <c r="U54" s="5"/>
      <c r="V54" s="5"/>
      <c r="W54" s="5"/>
      <c r="X54" s="5"/>
      <c r="Y54" s="5"/>
      <c r="Z54" s="5"/>
    </row>
    <row r="55" spans="1:26" ht="19.899999999999999" customHeight="1" x14ac:dyDescent="0.25">
      <c r="A55" s="5"/>
      <c r="B55" s="5"/>
      <c r="C55" s="19"/>
      <c r="D55" s="5"/>
      <c r="E55" s="5"/>
      <c r="F55" s="5"/>
      <c r="G55" s="19"/>
      <c r="H55" s="5"/>
      <c r="I55" s="5"/>
      <c r="J55" s="19"/>
      <c r="K55" s="19"/>
      <c r="L55" s="5"/>
      <c r="M55" s="5"/>
      <c r="N55" s="5"/>
      <c r="O55" s="5"/>
      <c r="P55" s="5"/>
      <c r="Q55" s="5"/>
      <c r="R55" s="5"/>
      <c r="S55" s="5"/>
      <c r="T55" s="5"/>
      <c r="U55" s="5"/>
      <c r="V55" s="5"/>
      <c r="W55" s="5"/>
      <c r="X55" s="5"/>
      <c r="Y55" s="5"/>
      <c r="Z55" s="5"/>
    </row>
    <row r="56" spans="1:26" ht="19.899999999999999" customHeight="1" x14ac:dyDescent="0.25">
      <c r="A56" s="5"/>
      <c r="B56" s="5"/>
      <c r="C56" s="19"/>
      <c r="D56" s="5"/>
      <c r="E56" s="5"/>
      <c r="F56" s="5"/>
      <c r="G56" s="19"/>
      <c r="H56" s="5"/>
      <c r="I56" s="5"/>
      <c r="J56" s="19"/>
      <c r="K56" s="19"/>
      <c r="L56" s="5"/>
      <c r="M56" s="5"/>
      <c r="N56" s="5"/>
      <c r="O56" s="5"/>
      <c r="P56" s="5"/>
      <c r="Q56" s="5"/>
      <c r="R56" s="5"/>
      <c r="S56" s="5"/>
      <c r="T56" s="5"/>
      <c r="U56" s="5"/>
      <c r="V56" s="5"/>
      <c r="W56" s="5"/>
      <c r="X56" s="5"/>
      <c r="Y56" s="5"/>
      <c r="Z56" s="5"/>
    </row>
    <row r="57" spans="1:26" ht="19.899999999999999" customHeight="1" x14ac:dyDescent="0.25">
      <c r="A57" s="5"/>
      <c r="B57" s="5"/>
      <c r="C57" s="19"/>
      <c r="D57" s="5"/>
      <c r="E57" s="5"/>
      <c r="F57" s="5"/>
      <c r="G57" s="19"/>
      <c r="H57" s="5"/>
      <c r="I57" s="5"/>
      <c r="J57" s="19"/>
      <c r="K57" s="19"/>
      <c r="L57" s="5"/>
      <c r="M57" s="5"/>
      <c r="N57" s="5"/>
      <c r="O57" s="5"/>
      <c r="P57" s="5"/>
      <c r="Q57" s="5"/>
      <c r="R57" s="5"/>
      <c r="S57" s="5"/>
      <c r="T57" s="5"/>
      <c r="U57" s="5"/>
      <c r="V57" s="5"/>
      <c r="W57" s="5"/>
      <c r="X57" s="5"/>
      <c r="Y57" s="5"/>
      <c r="Z57" s="5"/>
    </row>
    <row r="58" spans="1:26" ht="19.899999999999999" customHeight="1" x14ac:dyDescent="0.25">
      <c r="A58" s="5"/>
      <c r="B58" s="5"/>
      <c r="C58" s="19"/>
      <c r="D58" s="5"/>
      <c r="E58" s="5"/>
      <c r="F58" s="5"/>
      <c r="G58" s="19"/>
      <c r="H58" s="5"/>
      <c r="I58" s="5"/>
      <c r="J58" s="19"/>
      <c r="K58" s="19"/>
      <c r="L58" s="5"/>
      <c r="M58" s="5"/>
      <c r="N58" s="5"/>
      <c r="O58" s="5"/>
      <c r="P58" s="5"/>
      <c r="Q58" s="5"/>
      <c r="R58" s="5"/>
      <c r="S58" s="5"/>
      <c r="T58" s="5"/>
      <c r="U58" s="5"/>
      <c r="V58" s="5"/>
      <c r="W58" s="5"/>
      <c r="X58" s="5"/>
      <c r="Y58" s="5"/>
      <c r="Z58" s="5"/>
    </row>
    <row r="59" spans="1:26" ht="19.899999999999999" customHeight="1" x14ac:dyDescent="0.25">
      <c r="A59" s="5"/>
      <c r="B59" s="5"/>
      <c r="C59" s="19"/>
      <c r="D59" s="5"/>
      <c r="E59" s="5"/>
      <c r="F59" s="5"/>
      <c r="G59" s="19"/>
      <c r="H59" s="5"/>
      <c r="I59" s="5"/>
      <c r="J59" s="19"/>
      <c r="K59" s="19"/>
      <c r="L59" s="5"/>
      <c r="M59" s="5"/>
      <c r="N59" s="5"/>
      <c r="O59" s="5"/>
      <c r="P59" s="5"/>
      <c r="Q59" s="5"/>
      <c r="R59" s="5"/>
      <c r="S59" s="5"/>
      <c r="T59" s="5"/>
      <c r="U59" s="5"/>
      <c r="V59" s="5"/>
      <c r="W59" s="5"/>
      <c r="X59" s="5"/>
      <c r="Y59" s="5"/>
      <c r="Z59" s="5"/>
    </row>
    <row r="60" spans="1:26" ht="19.899999999999999" customHeight="1" x14ac:dyDescent="0.25">
      <c r="A60" s="5"/>
      <c r="B60" s="5"/>
      <c r="C60" s="19"/>
      <c r="D60" s="5"/>
      <c r="E60" s="5"/>
      <c r="F60" s="5"/>
      <c r="G60" s="19"/>
      <c r="H60" s="5"/>
      <c r="I60" s="5"/>
      <c r="J60" s="19"/>
      <c r="K60" s="19"/>
      <c r="L60" s="5"/>
      <c r="M60" s="5"/>
      <c r="N60" s="5"/>
      <c r="O60" s="5"/>
      <c r="P60" s="5"/>
      <c r="Q60" s="5"/>
      <c r="R60" s="5"/>
      <c r="S60" s="5"/>
      <c r="T60" s="5"/>
      <c r="U60" s="5"/>
      <c r="V60" s="5"/>
      <c r="W60" s="5"/>
      <c r="X60" s="5"/>
      <c r="Y60" s="5"/>
      <c r="Z60" s="5"/>
    </row>
    <row r="61" spans="1:26" ht="19.899999999999999" customHeight="1" x14ac:dyDescent="0.25">
      <c r="A61" s="5"/>
      <c r="B61" s="5"/>
      <c r="C61" s="19"/>
      <c r="D61" s="5"/>
      <c r="E61" s="5"/>
      <c r="F61" s="5"/>
      <c r="G61" s="19"/>
      <c r="H61" s="5"/>
      <c r="I61" s="5"/>
      <c r="J61" s="19"/>
      <c r="K61" s="19"/>
      <c r="L61" s="5"/>
      <c r="M61" s="5"/>
      <c r="N61" s="5"/>
      <c r="O61" s="5"/>
      <c r="P61" s="5"/>
      <c r="Q61" s="5"/>
      <c r="R61" s="5"/>
      <c r="S61" s="5"/>
      <c r="T61" s="5"/>
      <c r="U61" s="5"/>
      <c r="V61" s="5"/>
      <c r="W61" s="5"/>
      <c r="X61" s="5"/>
      <c r="Y61" s="5"/>
      <c r="Z61" s="5"/>
    </row>
    <row r="62" spans="1:26" ht="19.899999999999999" customHeight="1" x14ac:dyDescent="0.25">
      <c r="A62" s="5"/>
      <c r="B62" s="5"/>
      <c r="C62" s="19"/>
      <c r="D62" s="5"/>
      <c r="E62" s="5"/>
      <c r="F62" s="5"/>
      <c r="G62" s="19"/>
      <c r="H62" s="5"/>
      <c r="I62" s="5"/>
      <c r="J62" s="19"/>
      <c r="K62" s="19"/>
      <c r="L62" s="5"/>
      <c r="M62" s="5"/>
      <c r="N62" s="5"/>
      <c r="O62" s="5"/>
      <c r="P62" s="5"/>
      <c r="Q62" s="5"/>
      <c r="R62" s="5"/>
      <c r="S62" s="5"/>
      <c r="T62" s="5"/>
      <c r="U62" s="5"/>
      <c r="V62" s="5"/>
      <c r="W62" s="5"/>
      <c r="X62" s="5"/>
      <c r="Y62" s="5"/>
      <c r="Z62" s="5"/>
    </row>
    <row r="63" spans="1:26" ht="19.899999999999999" customHeight="1" x14ac:dyDescent="0.25">
      <c r="A63" s="5"/>
      <c r="B63" s="5"/>
      <c r="C63" s="19"/>
      <c r="D63" s="5"/>
      <c r="E63" s="5"/>
      <c r="F63" s="5"/>
      <c r="G63" s="19"/>
      <c r="H63" s="5"/>
      <c r="I63" s="5"/>
      <c r="J63" s="19"/>
      <c r="K63" s="19"/>
      <c r="L63" s="5"/>
      <c r="M63" s="5"/>
      <c r="N63" s="5"/>
      <c r="O63" s="5"/>
      <c r="P63" s="5"/>
      <c r="Q63" s="5"/>
      <c r="R63" s="5"/>
      <c r="S63" s="5"/>
      <c r="T63" s="5"/>
      <c r="U63" s="5"/>
      <c r="V63" s="5"/>
      <c r="W63" s="5"/>
      <c r="X63" s="5"/>
      <c r="Y63" s="5"/>
      <c r="Z63" s="5"/>
    </row>
    <row r="64" spans="1:26" ht="19.899999999999999" customHeight="1" x14ac:dyDescent="0.25">
      <c r="A64" s="5"/>
      <c r="B64" s="5"/>
      <c r="C64" s="19"/>
      <c r="D64" s="5"/>
      <c r="E64" s="5"/>
      <c r="F64" s="5"/>
      <c r="G64" s="19"/>
      <c r="H64" s="5"/>
      <c r="I64" s="5"/>
      <c r="J64" s="19"/>
      <c r="K64" s="19"/>
      <c r="L64" s="5"/>
      <c r="M64" s="5"/>
      <c r="N64" s="5"/>
      <c r="O64" s="5"/>
      <c r="P64" s="5"/>
      <c r="Q64" s="5"/>
      <c r="R64" s="5"/>
      <c r="S64" s="5"/>
      <c r="T64" s="5"/>
      <c r="U64" s="5"/>
      <c r="V64" s="5"/>
      <c r="W64" s="5"/>
      <c r="X64" s="5"/>
      <c r="Y64" s="5"/>
      <c r="Z64" s="5"/>
    </row>
    <row r="65" spans="1:26" ht="19.899999999999999" customHeight="1" x14ac:dyDescent="0.25">
      <c r="A65" s="5"/>
      <c r="B65" s="5"/>
      <c r="C65" s="19"/>
      <c r="D65" s="5"/>
      <c r="E65" s="5"/>
      <c r="F65" s="5"/>
      <c r="G65" s="19"/>
      <c r="H65" s="5"/>
      <c r="I65" s="5"/>
      <c r="J65" s="19"/>
      <c r="K65" s="19"/>
      <c r="L65" s="5"/>
      <c r="M65" s="5"/>
      <c r="N65" s="5"/>
      <c r="O65" s="5"/>
      <c r="P65" s="5"/>
      <c r="Q65" s="5"/>
      <c r="R65" s="5"/>
      <c r="S65" s="5"/>
      <c r="T65" s="5"/>
      <c r="U65" s="5"/>
      <c r="V65" s="5"/>
      <c r="W65" s="5"/>
      <c r="X65" s="5"/>
      <c r="Y65" s="5"/>
      <c r="Z65" s="5"/>
    </row>
    <row r="66" spans="1:26" ht="19.899999999999999" customHeight="1" x14ac:dyDescent="0.25">
      <c r="A66" s="5"/>
      <c r="B66" s="5"/>
      <c r="C66" s="19"/>
      <c r="D66" s="5"/>
      <c r="E66" s="5"/>
      <c r="F66" s="5"/>
      <c r="G66" s="19"/>
      <c r="H66" s="5"/>
      <c r="I66" s="5"/>
      <c r="J66" s="19"/>
      <c r="K66" s="19"/>
      <c r="L66" s="5"/>
      <c r="M66" s="5"/>
      <c r="N66" s="5"/>
      <c r="O66" s="5"/>
      <c r="P66" s="5"/>
      <c r="Q66" s="5"/>
      <c r="R66" s="5"/>
      <c r="S66" s="5"/>
      <c r="T66" s="5"/>
      <c r="U66" s="5"/>
      <c r="V66" s="5"/>
      <c r="W66" s="5"/>
      <c r="X66" s="5"/>
      <c r="Y66" s="5"/>
      <c r="Z66" s="5"/>
    </row>
    <row r="67" spans="1:26" ht="19.899999999999999" customHeight="1" x14ac:dyDescent="0.25">
      <c r="A67" s="5"/>
      <c r="B67" s="5"/>
      <c r="C67" s="19"/>
      <c r="D67" s="5"/>
      <c r="E67" s="5"/>
      <c r="F67" s="5"/>
      <c r="G67" s="19"/>
      <c r="H67" s="5"/>
      <c r="I67" s="5"/>
      <c r="J67" s="19"/>
      <c r="K67" s="19"/>
      <c r="L67" s="5"/>
      <c r="M67" s="5"/>
      <c r="N67" s="5"/>
      <c r="O67" s="5"/>
      <c r="P67" s="5"/>
      <c r="Q67" s="5"/>
      <c r="R67" s="5"/>
      <c r="S67" s="5"/>
      <c r="T67" s="5"/>
      <c r="U67" s="5"/>
      <c r="V67" s="5"/>
      <c r="W67" s="5"/>
      <c r="X67" s="5"/>
      <c r="Y67" s="5"/>
      <c r="Z67" s="5"/>
    </row>
    <row r="68" spans="1:26" ht="19.899999999999999" customHeight="1" x14ac:dyDescent="0.25">
      <c r="A68" s="5"/>
      <c r="B68" s="5"/>
      <c r="C68" s="19"/>
      <c r="D68" s="5"/>
      <c r="E68" s="5"/>
      <c r="F68" s="5"/>
      <c r="G68" s="19"/>
      <c r="H68" s="5"/>
      <c r="I68" s="5"/>
      <c r="J68" s="19"/>
      <c r="K68" s="19"/>
      <c r="L68" s="5"/>
      <c r="M68" s="5"/>
      <c r="N68" s="5"/>
      <c r="O68" s="5"/>
      <c r="P68" s="5"/>
      <c r="Q68" s="5"/>
      <c r="R68" s="5"/>
      <c r="S68" s="5"/>
      <c r="T68" s="5"/>
      <c r="U68" s="5"/>
      <c r="V68" s="5"/>
      <c r="W68" s="5"/>
      <c r="X68" s="5"/>
      <c r="Y68" s="5"/>
      <c r="Z68" s="5"/>
    </row>
    <row r="69" spans="1:26" ht="19.899999999999999" customHeight="1" x14ac:dyDescent="0.25">
      <c r="A69" s="5"/>
      <c r="B69" s="5"/>
      <c r="C69" s="19"/>
      <c r="D69" s="5"/>
      <c r="E69" s="5"/>
      <c r="F69" s="5"/>
      <c r="G69" s="19"/>
      <c r="H69" s="5"/>
      <c r="I69" s="5"/>
      <c r="J69" s="19"/>
      <c r="K69" s="19"/>
      <c r="L69" s="5"/>
      <c r="M69" s="5"/>
      <c r="N69" s="5"/>
      <c r="O69" s="5"/>
      <c r="P69" s="5"/>
      <c r="Q69" s="5"/>
      <c r="R69" s="5"/>
      <c r="S69" s="5"/>
      <c r="T69" s="5"/>
      <c r="U69" s="5"/>
      <c r="V69" s="5"/>
      <c r="W69" s="5"/>
      <c r="X69" s="5"/>
      <c r="Y69" s="5"/>
      <c r="Z69" s="5"/>
    </row>
    <row r="70" spans="1:26" ht="19.899999999999999" customHeight="1" x14ac:dyDescent="0.25">
      <c r="A70" s="5"/>
      <c r="B70" s="5"/>
      <c r="C70" s="19"/>
      <c r="D70" s="5"/>
      <c r="E70" s="5"/>
      <c r="F70" s="5"/>
      <c r="G70" s="19"/>
      <c r="H70" s="5"/>
      <c r="I70" s="5"/>
      <c r="J70" s="19"/>
      <c r="K70" s="19"/>
      <c r="L70" s="5"/>
      <c r="M70" s="5"/>
      <c r="N70" s="5"/>
      <c r="O70" s="5"/>
      <c r="P70" s="5"/>
      <c r="Q70" s="5"/>
      <c r="R70" s="5"/>
      <c r="S70" s="5"/>
      <c r="T70" s="5"/>
      <c r="U70" s="5"/>
      <c r="V70" s="5"/>
      <c r="W70" s="5"/>
      <c r="X70" s="5"/>
      <c r="Y70" s="5"/>
      <c r="Z70" s="5"/>
    </row>
    <row r="71" spans="1:26" ht="19.899999999999999" customHeight="1" x14ac:dyDescent="0.25">
      <c r="A71" s="5"/>
      <c r="B71" s="5"/>
      <c r="C71" s="19"/>
      <c r="D71" s="5"/>
      <c r="E71" s="5"/>
      <c r="F71" s="5"/>
      <c r="G71" s="19"/>
      <c r="H71" s="5"/>
      <c r="I71" s="5"/>
      <c r="J71" s="19"/>
      <c r="K71" s="19"/>
      <c r="L71" s="5"/>
      <c r="M71" s="5"/>
      <c r="N71" s="5"/>
      <c r="O71" s="5"/>
      <c r="P71" s="5"/>
      <c r="Q71" s="5"/>
      <c r="R71" s="5"/>
      <c r="S71" s="5"/>
      <c r="T71" s="5"/>
      <c r="U71" s="5"/>
      <c r="V71" s="5"/>
      <c r="W71" s="5"/>
      <c r="X71" s="5"/>
      <c r="Y71" s="5"/>
      <c r="Z71" s="5"/>
    </row>
    <row r="72" spans="1:26" ht="19.899999999999999" customHeight="1" x14ac:dyDescent="0.25">
      <c r="A72" s="5"/>
      <c r="B72" s="5"/>
      <c r="C72" s="19"/>
      <c r="D72" s="5"/>
      <c r="E72" s="5"/>
      <c r="F72" s="5"/>
      <c r="G72" s="19"/>
      <c r="H72" s="5"/>
      <c r="I72" s="5"/>
      <c r="J72" s="19"/>
      <c r="K72" s="19"/>
      <c r="L72" s="5"/>
      <c r="M72" s="5"/>
      <c r="N72" s="5"/>
      <c r="O72" s="5"/>
      <c r="P72" s="5"/>
      <c r="Q72" s="5"/>
      <c r="R72" s="5"/>
      <c r="S72" s="5"/>
      <c r="T72" s="5"/>
      <c r="U72" s="5"/>
      <c r="V72" s="5"/>
      <c r="W72" s="5"/>
      <c r="X72" s="5"/>
      <c r="Y72" s="5"/>
      <c r="Z72" s="5"/>
    </row>
    <row r="73" spans="1:26" ht="19.899999999999999" customHeight="1" x14ac:dyDescent="0.25">
      <c r="A73" s="5"/>
      <c r="B73" s="5"/>
      <c r="C73" s="19"/>
      <c r="D73" s="5"/>
      <c r="E73" s="5"/>
      <c r="F73" s="5"/>
      <c r="G73" s="19"/>
      <c r="H73" s="5"/>
      <c r="I73" s="5"/>
      <c r="J73" s="19"/>
      <c r="K73" s="19"/>
      <c r="L73" s="5"/>
      <c r="M73" s="5"/>
      <c r="N73" s="5"/>
      <c r="O73" s="5"/>
      <c r="P73" s="5"/>
      <c r="Q73" s="5"/>
      <c r="R73" s="5"/>
      <c r="S73" s="5"/>
      <c r="T73" s="5"/>
      <c r="U73" s="5"/>
      <c r="V73" s="5"/>
      <c r="W73" s="5"/>
      <c r="X73" s="5"/>
      <c r="Y73" s="5"/>
      <c r="Z73" s="5"/>
    </row>
    <row r="74" spans="1:26" ht="19.899999999999999" customHeight="1" x14ac:dyDescent="0.25">
      <c r="A74" s="5"/>
      <c r="B74" s="5"/>
      <c r="C74" s="19"/>
      <c r="D74" s="5"/>
      <c r="E74" s="5"/>
      <c r="F74" s="5"/>
      <c r="G74" s="19"/>
      <c r="H74" s="5"/>
      <c r="I74" s="5"/>
      <c r="J74" s="19"/>
      <c r="K74" s="19"/>
      <c r="L74" s="5"/>
      <c r="M74" s="5"/>
      <c r="N74" s="5"/>
      <c r="O74" s="5"/>
      <c r="P74" s="5"/>
      <c r="Q74" s="5"/>
      <c r="R74" s="5"/>
      <c r="S74" s="5"/>
      <c r="T74" s="5"/>
      <c r="U74" s="5"/>
      <c r="V74" s="5"/>
      <c r="W74" s="5"/>
      <c r="X74" s="5"/>
      <c r="Y74" s="5"/>
      <c r="Z74" s="5"/>
    </row>
    <row r="75" spans="1:26" ht="19.899999999999999" customHeight="1" x14ac:dyDescent="0.25">
      <c r="B75" s="5"/>
      <c r="C75" s="19"/>
      <c r="D75" s="5"/>
      <c r="E75" s="5"/>
      <c r="F75" s="5"/>
      <c r="G75" s="19"/>
      <c r="H75" s="5"/>
      <c r="I75" s="5"/>
      <c r="J75" s="19"/>
      <c r="K75" s="19"/>
      <c r="L75" s="5"/>
      <c r="M75" s="5"/>
      <c r="N75" s="5"/>
      <c r="O75" s="5"/>
      <c r="P75" s="5"/>
      <c r="Q75" s="5"/>
      <c r="R75" s="5"/>
      <c r="S75" s="5"/>
      <c r="T75" s="5"/>
      <c r="U75" s="5"/>
      <c r="V75" s="5"/>
      <c r="W75" s="5"/>
      <c r="X75" s="5"/>
      <c r="Y75" s="5"/>
      <c r="Z75" s="5"/>
    </row>
    <row r="76" spans="1:26" ht="19.899999999999999" customHeight="1" x14ac:dyDescent="0.25">
      <c r="B76" s="5"/>
      <c r="C76" s="19"/>
      <c r="D76" s="5"/>
      <c r="E76" s="5"/>
      <c r="F76" s="5"/>
      <c r="G76" s="19"/>
      <c r="H76" s="5"/>
      <c r="I76" s="5"/>
      <c r="J76" s="19"/>
      <c r="K76" s="19"/>
      <c r="L76" s="5"/>
      <c r="M76" s="5"/>
      <c r="N76" s="5"/>
      <c r="O76" s="5"/>
      <c r="P76" s="5"/>
      <c r="Q76" s="5"/>
      <c r="R76" s="5"/>
      <c r="S76" s="5"/>
      <c r="T76" s="5"/>
      <c r="U76" s="5"/>
      <c r="V76" s="5"/>
      <c r="W76" s="5"/>
      <c r="X76" s="5"/>
      <c r="Y76" s="5"/>
      <c r="Z76" s="5"/>
    </row>
    <row r="77" spans="1:26" ht="19.899999999999999" customHeight="1" x14ac:dyDescent="0.25">
      <c r="B77" s="5"/>
      <c r="C77" s="19"/>
      <c r="D77" s="5"/>
      <c r="E77" s="5"/>
      <c r="F77" s="5"/>
      <c r="G77" s="19"/>
      <c r="H77" s="5"/>
      <c r="I77" s="5"/>
      <c r="J77" s="19"/>
      <c r="K77" s="19"/>
      <c r="L77" s="5"/>
      <c r="M77" s="5"/>
      <c r="N77" s="5"/>
      <c r="O77" s="5"/>
      <c r="P77" s="5"/>
      <c r="Q77" s="5"/>
      <c r="R77" s="5"/>
      <c r="S77" s="5"/>
      <c r="T77" s="5"/>
      <c r="U77" s="5"/>
      <c r="V77" s="5"/>
      <c r="W77" s="5"/>
      <c r="X77" s="5"/>
      <c r="Y77" s="5"/>
      <c r="Z77" s="5"/>
    </row>
    <row r="78" spans="1:26" ht="19.899999999999999" customHeight="1" x14ac:dyDescent="0.25">
      <c r="B78" s="5"/>
      <c r="C78" s="19"/>
      <c r="D78" s="5"/>
      <c r="E78" s="5"/>
      <c r="F78" s="5"/>
      <c r="G78" s="19"/>
      <c r="H78" s="5"/>
      <c r="I78" s="5"/>
      <c r="J78" s="19"/>
      <c r="K78" s="19"/>
      <c r="L78" s="5"/>
      <c r="M78" s="5"/>
      <c r="N78" s="5"/>
      <c r="O78" s="5"/>
      <c r="P78" s="5"/>
      <c r="Q78" s="5"/>
      <c r="R78" s="5"/>
      <c r="S78" s="5"/>
      <c r="T78" s="5"/>
      <c r="U78" s="5"/>
      <c r="V78" s="5"/>
      <c r="W78" s="5"/>
      <c r="X78" s="5"/>
      <c r="Y78" s="5"/>
      <c r="Z78" s="5"/>
    </row>
    <row r="79" spans="1:26" ht="19.899999999999999" customHeight="1" x14ac:dyDescent="0.25">
      <c r="B79" s="5"/>
      <c r="C79" s="19"/>
      <c r="D79" s="5"/>
      <c r="E79" s="5"/>
      <c r="F79" s="5"/>
      <c r="G79" s="19"/>
      <c r="H79" s="5"/>
      <c r="I79" s="5"/>
      <c r="J79" s="19"/>
      <c r="K79" s="19"/>
      <c r="L79" s="5"/>
      <c r="M79" s="5"/>
      <c r="N79" s="5"/>
      <c r="O79" s="5"/>
      <c r="P79" s="5"/>
      <c r="Q79" s="5"/>
      <c r="R79" s="5"/>
      <c r="S79" s="5"/>
      <c r="T79" s="5"/>
      <c r="U79" s="5"/>
      <c r="V79" s="5"/>
      <c r="W79" s="5"/>
      <c r="X79" s="5"/>
      <c r="Y79" s="5"/>
      <c r="Z79" s="5"/>
    </row>
    <row r="80" spans="1:26" ht="19.899999999999999" customHeight="1" x14ac:dyDescent="0.25">
      <c r="B80" s="5"/>
      <c r="C80" s="19"/>
      <c r="D80" s="5"/>
      <c r="E80" s="5"/>
      <c r="F80" s="5"/>
      <c r="G80" s="19"/>
      <c r="H80" s="5"/>
      <c r="I80" s="5"/>
      <c r="J80" s="19"/>
      <c r="K80" s="19"/>
      <c r="L80" s="5"/>
      <c r="M80" s="5"/>
      <c r="N80" s="5"/>
      <c r="O80" s="5"/>
      <c r="P80" s="5"/>
      <c r="Q80" s="5"/>
      <c r="R80" s="5"/>
      <c r="S80" s="5"/>
      <c r="T80" s="5"/>
      <c r="U80" s="5"/>
      <c r="V80" s="5"/>
      <c r="W80" s="5"/>
      <c r="X80" s="5"/>
      <c r="Y80" s="5"/>
      <c r="Z80" s="5"/>
    </row>
    <row r="81" spans="2:26" ht="19.899999999999999" customHeight="1" x14ac:dyDescent="0.25">
      <c r="B81" s="5"/>
      <c r="C81" s="19"/>
      <c r="D81" s="5"/>
      <c r="E81" s="5"/>
      <c r="F81" s="5"/>
      <c r="G81" s="19"/>
      <c r="H81" s="5"/>
      <c r="I81" s="5"/>
      <c r="J81" s="19"/>
      <c r="K81" s="19"/>
      <c r="L81" s="5"/>
      <c r="M81" s="5"/>
      <c r="N81" s="5"/>
      <c r="O81" s="5"/>
      <c r="P81" s="5"/>
      <c r="Q81" s="5"/>
      <c r="R81" s="5"/>
      <c r="S81" s="5"/>
      <c r="T81" s="5"/>
      <c r="U81" s="5"/>
      <c r="V81" s="5"/>
      <c r="W81" s="5"/>
      <c r="X81" s="5"/>
      <c r="Y81" s="5"/>
      <c r="Z81" s="5"/>
    </row>
    <row r="82" spans="2:26" ht="19.899999999999999" customHeight="1" x14ac:dyDescent="0.25">
      <c r="B82" s="5"/>
      <c r="C82" s="19"/>
      <c r="D82" s="5"/>
      <c r="E82" s="5"/>
      <c r="F82" s="5"/>
      <c r="G82" s="19"/>
      <c r="H82" s="5"/>
      <c r="I82" s="5"/>
      <c r="J82" s="19"/>
      <c r="K82" s="19"/>
      <c r="L82" s="5"/>
      <c r="M82" s="5"/>
      <c r="N82" s="5"/>
      <c r="O82" s="5"/>
      <c r="P82" s="5"/>
      <c r="Q82" s="5"/>
      <c r="R82" s="5"/>
      <c r="S82" s="5"/>
      <c r="T82" s="5"/>
      <c r="U82" s="5"/>
      <c r="V82" s="5"/>
      <c r="W82" s="5"/>
      <c r="X82" s="5"/>
      <c r="Y82" s="5"/>
      <c r="Z82" s="5"/>
    </row>
    <row r="83" spans="2:26" ht="19.899999999999999" customHeight="1" x14ac:dyDescent="0.25">
      <c r="B83" s="5"/>
      <c r="C83" s="19"/>
      <c r="D83" s="5"/>
      <c r="E83" s="5"/>
      <c r="F83" s="5"/>
      <c r="G83" s="19"/>
      <c r="H83" s="5"/>
      <c r="I83" s="5"/>
      <c r="J83" s="19"/>
      <c r="K83" s="19"/>
      <c r="L83" s="5"/>
      <c r="M83" s="5"/>
      <c r="N83" s="5"/>
      <c r="O83" s="5"/>
      <c r="P83" s="5"/>
      <c r="Q83" s="5"/>
      <c r="R83" s="5"/>
      <c r="S83" s="5"/>
      <c r="T83" s="5"/>
      <c r="U83" s="5"/>
      <c r="V83" s="5"/>
      <c r="W83" s="5"/>
      <c r="X83" s="5"/>
      <c r="Y83" s="5"/>
      <c r="Z83" s="5"/>
    </row>
    <row r="1048553" ht="12.75" customHeight="1" x14ac:dyDescent="0.25"/>
    <row r="1048554" ht="12.75" customHeight="1" x14ac:dyDescent="0.25"/>
    <row r="1048555" ht="12.75" customHeight="1" x14ac:dyDescent="0.25"/>
    <row r="1048556" ht="12.75" customHeight="1" x14ac:dyDescent="0.25"/>
    <row r="1048557" ht="12.75" customHeight="1" x14ac:dyDescent="0.25"/>
    <row r="1048558" ht="12.75" customHeight="1" x14ac:dyDescent="0.25"/>
    <row r="1048559" ht="12.75" customHeight="1" x14ac:dyDescent="0.25"/>
    <row r="1048560" ht="12.75" customHeight="1" x14ac:dyDescent="0.25"/>
    <row r="1048561" ht="12.75" customHeight="1" x14ac:dyDescent="0.25"/>
    <row r="1048562" ht="12.75" customHeight="1" x14ac:dyDescent="0.25"/>
    <row r="1048563" ht="12.75" customHeight="1" x14ac:dyDescent="0.25"/>
    <row r="1048564" ht="12.75" customHeight="1" x14ac:dyDescent="0.25"/>
    <row r="1048565" ht="12.75" customHeight="1" x14ac:dyDescent="0.25"/>
    <row r="1048566" ht="12.75" customHeight="1" x14ac:dyDescent="0.25"/>
    <row r="1048567" ht="12.75" customHeight="1" x14ac:dyDescent="0.25"/>
    <row r="1048568" ht="12.75" customHeight="1" x14ac:dyDescent="0.25"/>
    <row r="1048569" ht="12.75" customHeight="1" x14ac:dyDescent="0.25"/>
    <row r="1048570" ht="12.75" customHeight="1" x14ac:dyDescent="0.25"/>
    <row r="1048571" ht="12.75" customHeight="1" x14ac:dyDescent="0.25"/>
    <row r="1048572" ht="12.75" customHeight="1" x14ac:dyDescent="0.25"/>
    <row r="1048573" ht="12.75" customHeight="1" x14ac:dyDescent="0.25"/>
    <row r="1048574" ht="12.75" customHeight="1" x14ac:dyDescent="0.25"/>
    <row r="1048575" ht="12.75" customHeight="1" x14ac:dyDescent="0.25"/>
    <row r="1048576" ht="12.75" customHeight="1" x14ac:dyDescent="0.25"/>
  </sheetData>
  <sheetProtection algorithmName="SHA-512" hashValue="GrMNI16uHyIADuJB+dH+NjFb0FvPsdI2LVwzuwMckvIdckZRirMlUgm6MfMmDuQ1z2sNvqwtCVQATV/GoAN/WQ==" saltValue="yrN+iHYnhd38V36a3/B5Iw==" spinCount="100000" sheet="1" objects="1" scenarios="1"/>
  <autoFilter ref="B10:G40" xr:uid="{00000000-0009-0000-0000-000004000000}"/>
  <mergeCells count="1">
    <mergeCell ref="D2:F2"/>
  </mergeCells>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extLst>
    <ext xmlns:x14="http://schemas.microsoft.com/office/spreadsheetml/2009/9/main" uri="{CCE6A557-97BC-4b89-ADB6-D9C93CAAB3DF}">
      <x14:dataValidations xmlns:xm="http://schemas.microsoft.com/office/excel/2006/main" count="1">
        <x14:dataValidation type="list" operator="equal" allowBlank="1" showErrorMessage="1" prompt="Zelle anklicken + auswählen" xr:uid="{00000000-0002-0000-0400-000000000000}">
          <x14:formula1>
            <xm:f>Dropdown!$C$23:$C$25</xm:f>
          </x14:formula1>
          <x14:formula2>
            <xm:f>0</xm:f>
          </x14:formula2>
          <xm:sqref>C11:C40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rgb="FFFFFFFF"/>
  </sheetPr>
  <dimension ref="A1:BT83"/>
  <sheetViews>
    <sheetView showGridLines="0" showRowColHeaders="0" topLeftCell="A10" workbookViewId="0">
      <selection activeCell="J33" sqref="J33"/>
    </sheetView>
  </sheetViews>
  <sheetFormatPr baseColWidth="10" defaultColWidth="10.5" defaultRowHeight="15.75" x14ac:dyDescent="0.25"/>
  <cols>
    <col min="1" max="2" width="10.5" style="1"/>
    <col min="3" max="3" width="32.25" style="1" customWidth="1"/>
    <col min="4" max="4" width="18" style="1" customWidth="1"/>
    <col min="5" max="5" width="16.375" style="1" customWidth="1"/>
    <col min="6" max="6" width="21.25" style="1" customWidth="1"/>
    <col min="7" max="7" width="19.75" style="1" customWidth="1"/>
    <col min="8" max="8" width="21.5" style="1" customWidth="1"/>
    <col min="9" max="9" width="18.25" style="1" customWidth="1"/>
    <col min="10" max="10" width="14.25" style="1" customWidth="1"/>
    <col min="11" max="11" width="17.5" style="1" customWidth="1"/>
    <col min="12" max="12" width="21.875" style="6" customWidth="1"/>
    <col min="13" max="13" width="16" style="1" customWidth="1"/>
    <col min="14" max="14" width="16.875" style="1" customWidth="1"/>
    <col min="15" max="15" width="22.75" style="1" customWidth="1"/>
    <col min="16" max="16" width="19.75" style="1" customWidth="1"/>
    <col min="17" max="17" width="22.375" style="1" customWidth="1"/>
    <col min="18" max="18" width="17.375" style="1" customWidth="1"/>
    <col min="19" max="19" width="16.875" style="1" customWidth="1"/>
    <col min="20" max="20" width="4.375" style="1" customWidth="1"/>
    <col min="21" max="62" width="10.5" style="1"/>
  </cols>
  <sheetData>
    <row r="1" spans="1:72" ht="12.75" customHeight="1" x14ac:dyDescent="0.25">
      <c r="A1" s="2"/>
      <c r="B1" s="2"/>
      <c r="C1" s="2"/>
      <c r="D1" s="2"/>
      <c r="E1" s="2"/>
      <c r="F1" s="42"/>
      <c r="G1" s="43"/>
      <c r="H1" s="2"/>
      <c r="I1" s="2"/>
      <c r="J1" s="2"/>
      <c r="K1" s="2"/>
      <c r="L1" s="5"/>
      <c r="M1" s="2"/>
      <c r="N1" s="2"/>
      <c r="O1" s="2"/>
      <c r="P1" s="2"/>
      <c r="Q1" s="2"/>
      <c r="R1" s="2"/>
      <c r="S1" s="2"/>
      <c r="T1" s="2"/>
      <c r="U1" s="2"/>
      <c r="V1" s="2"/>
      <c r="W1" s="2"/>
      <c r="X1" s="2"/>
      <c r="Y1" s="2"/>
      <c r="Z1" s="2"/>
      <c r="AA1" s="2"/>
      <c r="AB1" s="2"/>
      <c r="AC1" s="2"/>
      <c r="AD1" s="2"/>
      <c r="AE1" s="2"/>
      <c r="AF1" s="2"/>
      <c r="AG1" s="2"/>
      <c r="AH1" s="2"/>
      <c r="AI1" s="2"/>
      <c r="AJ1" s="3"/>
      <c r="AK1" s="3"/>
      <c r="AL1" s="3"/>
      <c r="AM1" s="3"/>
      <c r="AN1" s="3"/>
      <c r="AO1" s="3"/>
      <c r="AP1" s="3"/>
      <c r="AQ1" s="3"/>
      <c r="AR1" s="3"/>
      <c r="AS1" s="3"/>
      <c r="AT1" s="3"/>
      <c r="AU1" s="3"/>
      <c r="AV1" s="3"/>
      <c r="AW1" s="3"/>
      <c r="AX1" s="3"/>
      <c r="AY1" s="3"/>
      <c r="AZ1" s="3"/>
      <c r="BA1" s="3"/>
      <c r="BB1" s="3"/>
      <c r="BC1" s="3"/>
      <c r="BD1" s="3"/>
      <c r="BE1" s="3"/>
      <c r="BF1" s="3"/>
      <c r="BG1" s="3"/>
      <c r="BH1" s="3"/>
      <c r="BI1" s="3"/>
      <c r="BJ1" s="3"/>
      <c r="BK1" s="44"/>
      <c r="BL1" s="44"/>
      <c r="BM1" s="44"/>
      <c r="BN1" s="44"/>
      <c r="BO1" s="44"/>
      <c r="BP1" s="44"/>
      <c r="BQ1" s="44"/>
      <c r="BR1" s="44"/>
      <c r="BS1" s="44"/>
      <c r="BT1" s="44"/>
    </row>
    <row r="2" spans="1:72" ht="22.7" customHeight="1" x14ac:dyDescent="0.25">
      <c r="A2" s="2"/>
      <c r="B2" s="2"/>
      <c r="C2" s="2"/>
      <c r="D2" s="2"/>
      <c r="E2" s="2"/>
      <c r="F2" s="45" t="s">
        <v>92</v>
      </c>
      <c r="G2" s="46" t="s">
        <v>93</v>
      </c>
      <c r="H2" s="2"/>
      <c r="I2" s="2"/>
      <c r="J2" s="2"/>
      <c r="K2" s="2"/>
      <c r="L2" s="5"/>
      <c r="M2" s="2"/>
      <c r="N2" s="2"/>
      <c r="O2" s="2"/>
      <c r="P2" s="2"/>
      <c r="Q2" s="2"/>
      <c r="R2" s="2"/>
      <c r="S2" s="2"/>
      <c r="T2" s="2"/>
      <c r="U2" s="2"/>
      <c r="V2" s="2"/>
      <c r="W2" s="2"/>
      <c r="X2" s="2"/>
      <c r="Y2" s="2"/>
      <c r="Z2" s="2"/>
      <c r="AA2" s="2"/>
      <c r="AB2" s="2"/>
      <c r="AC2" s="2"/>
      <c r="AD2" s="2"/>
      <c r="AE2" s="2"/>
      <c r="AF2" s="2"/>
      <c r="AG2" s="2"/>
      <c r="AH2" s="2"/>
      <c r="AI2" s="2"/>
      <c r="AJ2" s="3"/>
      <c r="AK2" s="3"/>
      <c r="AL2" s="3"/>
      <c r="AM2" s="3"/>
      <c r="AN2" s="3"/>
      <c r="AO2" s="3"/>
      <c r="AP2" s="3"/>
      <c r="AQ2" s="3"/>
      <c r="AR2" s="3"/>
      <c r="AS2" s="3"/>
      <c r="AT2" s="3"/>
      <c r="AU2" s="3"/>
      <c r="AV2" s="3"/>
      <c r="AW2" s="3"/>
      <c r="AX2" s="3"/>
      <c r="AY2" s="3"/>
      <c r="AZ2" s="3"/>
      <c r="BA2" s="3"/>
      <c r="BB2" s="3"/>
      <c r="BC2" s="3"/>
      <c r="BD2" s="3"/>
      <c r="BE2" s="3"/>
      <c r="BF2" s="3"/>
      <c r="BG2" s="3"/>
      <c r="BH2" s="3"/>
      <c r="BI2" s="3"/>
      <c r="BJ2" s="3"/>
      <c r="BK2" s="44"/>
      <c r="BL2" s="44"/>
      <c r="BM2" s="44"/>
      <c r="BN2" s="44"/>
      <c r="BO2" s="44"/>
      <c r="BP2" s="44"/>
      <c r="BQ2" s="44"/>
      <c r="BR2" s="44"/>
      <c r="BS2" s="44"/>
      <c r="BT2" s="44"/>
    </row>
    <row r="3" spans="1:72" ht="22.7" customHeight="1" x14ac:dyDescent="0.25">
      <c r="A3" s="2"/>
      <c r="B3" s="2"/>
      <c r="C3" s="2"/>
      <c r="D3" s="2"/>
      <c r="E3" s="2"/>
      <c r="F3" s="47"/>
      <c r="G3" s="46" t="s">
        <v>94</v>
      </c>
      <c r="H3" s="2"/>
      <c r="I3" s="2"/>
      <c r="J3" s="2"/>
      <c r="K3" s="2"/>
      <c r="L3" s="5"/>
      <c r="M3" s="2"/>
      <c r="N3" s="2"/>
      <c r="O3" s="2"/>
      <c r="P3" s="2"/>
      <c r="Q3" s="2"/>
      <c r="R3" s="2"/>
      <c r="S3" s="2"/>
      <c r="T3" s="2"/>
      <c r="U3" s="2"/>
      <c r="V3" s="2"/>
      <c r="W3" s="2"/>
      <c r="X3" s="2"/>
      <c r="Y3" s="2"/>
      <c r="Z3" s="2"/>
      <c r="AA3" s="2"/>
      <c r="AB3" s="2"/>
      <c r="AC3" s="2"/>
      <c r="AD3" s="2"/>
      <c r="AE3" s="2"/>
      <c r="AF3" s="2"/>
      <c r="AG3" s="2"/>
      <c r="AH3" s="2"/>
      <c r="AI3" s="2"/>
      <c r="AJ3" s="3"/>
      <c r="AK3" s="3"/>
      <c r="AL3" s="3"/>
      <c r="AM3" s="3"/>
      <c r="AN3" s="3"/>
      <c r="AO3" s="3"/>
      <c r="AP3" s="3"/>
      <c r="AQ3" s="3"/>
      <c r="AR3" s="3"/>
      <c r="AS3" s="3"/>
      <c r="AT3" s="3"/>
      <c r="AU3" s="3"/>
      <c r="AV3" s="3"/>
      <c r="AW3" s="3"/>
      <c r="AX3" s="3"/>
      <c r="AY3" s="3"/>
      <c r="AZ3" s="3"/>
      <c r="BA3" s="3"/>
      <c r="BB3" s="3"/>
      <c r="BC3" s="3"/>
      <c r="BD3" s="3"/>
      <c r="BE3" s="3"/>
      <c r="BF3" s="3"/>
      <c r="BG3" s="3"/>
      <c r="BH3" s="3"/>
      <c r="BI3" s="3"/>
      <c r="BJ3" s="3"/>
      <c r="BK3" s="44"/>
      <c r="BL3" s="44"/>
      <c r="BM3" s="44"/>
      <c r="BN3" s="44"/>
      <c r="BO3" s="44"/>
      <c r="BP3" s="44"/>
      <c r="BQ3" s="44"/>
      <c r="BR3" s="44"/>
      <c r="BS3" s="44"/>
      <c r="BT3" s="44"/>
    </row>
    <row r="4" spans="1:72" ht="22.7" customHeight="1" x14ac:dyDescent="0.25">
      <c r="A4" s="2"/>
      <c r="B4" s="2"/>
      <c r="C4" s="2"/>
      <c r="D4" s="2"/>
      <c r="E4" s="2"/>
      <c r="F4" s="47"/>
      <c r="G4" s="46" t="s">
        <v>95</v>
      </c>
      <c r="H4" s="2"/>
      <c r="I4" s="2"/>
      <c r="J4" s="2"/>
      <c r="K4" s="2"/>
      <c r="L4" s="5"/>
      <c r="M4" s="2"/>
      <c r="N4" s="2"/>
      <c r="O4" s="2"/>
      <c r="P4" s="2"/>
      <c r="Q4" s="2"/>
      <c r="R4" s="2"/>
      <c r="S4" s="2"/>
      <c r="T4" s="2"/>
      <c r="U4" s="2"/>
      <c r="V4" s="2"/>
      <c r="W4" s="2"/>
      <c r="X4" s="2"/>
      <c r="Y4" s="2"/>
      <c r="Z4" s="2"/>
      <c r="AA4" s="2"/>
      <c r="AB4" s="2"/>
      <c r="AC4" s="2"/>
      <c r="AD4" s="2"/>
      <c r="AE4" s="2"/>
      <c r="AF4" s="2"/>
      <c r="AG4" s="2"/>
      <c r="AH4" s="2"/>
      <c r="AI4" s="2"/>
      <c r="AJ4" s="3"/>
      <c r="AK4" s="3"/>
      <c r="AL4" s="3"/>
      <c r="AM4" s="3"/>
      <c r="AN4" s="3"/>
      <c r="AO4" s="3"/>
      <c r="AP4" s="3"/>
      <c r="AQ4" s="3"/>
      <c r="AR4" s="3"/>
      <c r="AS4" s="3"/>
      <c r="AT4" s="3"/>
      <c r="AU4" s="3"/>
      <c r="AV4" s="3"/>
      <c r="AW4" s="3"/>
      <c r="AX4" s="3"/>
      <c r="AY4" s="3"/>
      <c r="AZ4" s="3"/>
      <c r="BA4" s="3"/>
      <c r="BB4" s="3"/>
      <c r="BC4" s="3"/>
      <c r="BD4" s="3"/>
      <c r="BE4" s="3"/>
      <c r="BF4" s="3"/>
      <c r="BG4" s="3"/>
      <c r="BH4" s="3"/>
      <c r="BI4" s="3"/>
      <c r="BJ4" s="3"/>
      <c r="BK4" s="44"/>
      <c r="BL4" s="44"/>
      <c r="BM4" s="44"/>
      <c r="BN4" s="44"/>
      <c r="BO4" s="44"/>
      <c r="BP4" s="44"/>
      <c r="BQ4" s="44"/>
      <c r="BR4" s="44"/>
      <c r="BS4" s="44"/>
      <c r="BT4" s="44"/>
    </row>
    <row r="5" spans="1:72" ht="26.1" customHeight="1" x14ac:dyDescent="0.25">
      <c r="A5" s="2"/>
      <c r="B5" s="2"/>
      <c r="C5" s="48" t="s">
        <v>96</v>
      </c>
      <c r="D5" s="49"/>
      <c r="E5" s="2"/>
      <c r="F5" s="47"/>
      <c r="G5" s="46" t="s">
        <v>97</v>
      </c>
      <c r="H5" s="2"/>
      <c r="I5" s="2"/>
      <c r="J5" s="2"/>
      <c r="K5" s="2"/>
      <c r="L5" s="5"/>
      <c r="M5" s="2"/>
      <c r="N5" s="2"/>
      <c r="O5" s="2"/>
      <c r="P5" s="2"/>
      <c r="Q5" s="2"/>
      <c r="R5" s="2"/>
      <c r="S5" s="2"/>
      <c r="T5" s="2"/>
      <c r="U5" s="2"/>
      <c r="V5" s="2"/>
      <c r="W5" s="2"/>
      <c r="X5" s="2"/>
      <c r="Y5" s="2"/>
      <c r="Z5" s="2"/>
      <c r="AA5" s="2"/>
      <c r="AB5" s="2"/>
      <c r="AC5" s="2"/>
      <c r="AD5" s="2"/>
      <c r="AE5" s="2"/>
      <c r="AF5" s="2"/>
      <c r="AG5" s="2"/>
      <c r="AH5" s="2"/>
      <c r="AI5" s="2"/>
      <c r="AJ5" s="3"/>
      <c r="AK5" s="3"/>
      <c r="AL5" s="3"/>
      <c r="AM5" s="3"/>
      <c r="AN5" s="3"/>
      <c r="AO5" s="3"/>
      <c r="AP5" s="3"/>
      <c r="AQ5" s="3"/>
      <c r="AR5" s="3"/>
      <c r="AS5" s="3"/>
      <c r="AT5" s="3"/>
      <c r="AU5" s="3"/>
      <c r="AV5" s="3"/>
      <c r="AW5" s="3"/>
      <c r="AX5" s="3"/>
      <c r="AY5" s="3"/>
      <c r="AZ5" s="3"/>
      <c r="BA5" s="3"/>
      <c r="BB5" s="3"/>
      <c r="BC5" s="3"/>
      <c r="BD5" s="3"/>
      <c r="BE5" s="3"/>
      <c r="BF5" s="3"/>
      <c r="BG5" s="3"/>
      <c r="BH5" s="3"/>
      <c r="BI5" s="3"/>
      <c r="BJ5" s="3"/>
      <c r="BK5" s="44"/>
      <c r="BL5" s="44"/>
      <c r="BM5" s="44"/>
      <c r="BN5" s="44"/>
      <c r="BO5" s="44"/>
      <c r="BP5" s="44"/>
      <c r="BQ5" s="44"/>
      <c r="BR5" s="44"/>
      <c r="BS5" s="44"/>
      <c r="BT5" s="44"/>
    </row>
    <row r="6" spans="1:72" ht="19.899999999999999" customHeight="1" x14ac:dyDescent="0.25">
      <c r="A6" s="8"/>
      <c r="B6" s="8"/>
      <c r="C6" s="50" t="s">
        <v>98</v>
      </c>
      <c r="D6" s="51">
        <v>0.8</v>
      </c>
      <c r="E6" s="2"/>
      <c r="F6" s="47"/>
      <c r="G6" s="46" t="s">
        <v>99</v>
      </c>
      <c r="H6" s="2"/>
      <c r="I6" s="2"/>
      <c r="J6" s="2"/>
      <c r="K6" s="8"/>
      <c r="L6" s="8"/>
      <c r="M6" s="2"/>
      <c r="N6" s="2"/>
      <c r="O6" s="2"/>
      <c r="P6" s="2"/>
      <c r="Q6" s="2"/>
      <c r="R6" s="2"/>
      <c r="S6" s="2"/>
      <c r="T6" s="2"/>
      <c r="U6" s="2"/>
      <c r="V6" s="2"/>
      <c r="W6" s="2"/>
      <c r="X6" s="2"/>
      <c r="Y6" s="2"/>
      <c r="Z6" s="2"/>
      <c r="AA6" s="2"/>
      <c r="AB6" s="2"/>
      <c r="AC6" s="2"/>
      <c r="AD6" s="2"/>
      <c r="AE6" s="2"/>
      <c r="AF6" s="2"/>
      <c r="AG6" s="2"/>
      <c r="AH6" s="2"/>
      <c r="AI6" s="2"/>
      <c r="AJ6" s="3"/>
      <c r="AK6" s="3"/>
      <c r="AL6" s="3"/>
      <c r="AM6" s="3"/>
      <c r="AN6" s="3"/>
      <c r="AO6" s="3"/>
      <c r="AP6" s="3"/>
      <c r="AQ6" s="3"/>
      <c r="AR6" s="3"/>
      <c r="AS6" s="3"/>
      <c r="AT6" s="3"/>
      <c r="AU6" s="3"/>
      <c r="AV6" s="3"/>
      <c r="AW6" s="3"/>
      <c r="AX6" s="3"/>
      <c r="AY6" s="3"/>
      <c r="AZ6" s="3"/>
      <c r="BA6" s="3"/>
      <c r="BB6" s="3"/>
      <c r="BC6" s="3"/>
      <c r="BD6" s="3"/>
      <c r="BE6" s="3"/>
      <c r="BF6" s="3"/>
      <c r="BG6" s="3"/>
      <c r="BH6" s="3"/>
      <c r="BI6" s="3"/>
      <c r="BJ6" s="3"/>
      <c r="BK6" s="44"/>
      <c r="BL6" s="44"/>
      <c r="BM6" s="44"/>
      <c r="BN6" s="44"/>
      <c r="BO6" s="44"/>
      <c r="BP6" s="44"/>
      <c r="BQ6" s="44"/>
      <c r="BR6" s="44"/>
      <c r="BS6" s="44"/>
      <c r="BT6" s="44"/>
    </row>
    <row r="7" spans="1:72" ht="19.899999999999999" customHeight="1" x14ac:dyDescent="0.25">
      <c r="A7" s="8"/>
      <c r="B7" s="8"/>
      <c r="C7" s="52" t="s">
        <v>100</v>
      </c>
      <c r="D7" s="53">
        <v>1.2</v>
      </c>
      <c r="E7" s="2"/>
      <c r="F7" s="54"/>
      <c r="G7" s="46" t="s">
        <v>101</v>
      </c>
      <c r="H7" s="2"/>
      <c r="I7" s="2"/>
      <c r="J7" s="2"/>
      <c r="K7" s="8"/>
      <c r="L7" s="8"/>
      <c r="M7" s="2"/>
      <c r="N7" s="2"/>
      <c r="O7" s="2"/>
      <c r="P7" s="2"/>
      <c r="Q7" s="2"/>
      <c r="R7" s="2"/>
      <c r="S7" s="2"/>
      <c r="T7" s="2"/>
      <c r="U7" s="2"/>
      <c r="V7" s="2"/>
      <c r="W7" s="2"/>
      <c r="X7" s="2"/>
      <c r="Y7" s="2"/>
      <c r="Z7" s="2"/>
      <c r="AA7" s="2"/>
      <c r="AB7" s="2"/>
      <c r="AC7" s="2"/>
      <c r="AD7" s="2"/>
      <c r="AE7" s="2"/>
      <c r="AF7" s="2"/>
      <c r="AG7" s="2"/>
      <c r="AH7" s="2"/>
      <c r="AI7" s="2"/>
      <c r="AJ7" s="3"/>
      <c r="AK7" s="3"/>
      <c r="AL7" s="3"/>
      <c r="AM7" s="3"/>
      <c r="AN7" s="3"/>
      <c r="AO7" s="3"/>
      <c r="AP7" s="3"/>
      <c r="AQ7" s="3"/>
      <c r="AR7" s="3"/>
      <c r="AS7" s="3"/>
      <c r="AT7" s="3"/>
      <c r="AU7" s="3"/>
      <c r="AV7" s="3"/>
      <c r="AW7" s="3"/>
      <c r="AX7" s="3"/>
      <c r="AY7" s="3"/>
      <c r="AZ7" s="3"/>
      <c r="BA7" s="3"/>
      <c r="BB7" s="3"/>
      <c r="BC7" s="3"/>
      <c r="BD7" s="3"/>
      <c r="BE7" s="3"/>
      <c r="BF7" s="3"/>
      <c r="BG7" s="3"/>
      <c r="BH7" s="3"/>
      <c r="BI7" s="3"/>
      <c r="BJ7" s="3"/>
      <c r="BK7" s="44"/>
      <c r="BL7" s="44"/>
      <c r="BM7" s="44"/>
      <c r="BN7" s="44"/>
      <c r="BO7" s="44"/>
      <c r="BP7" s="44"/>
      <c r="BQ7" s="44"/>
      <c r="BR7" s="44"/>
      <c r="BS7" s="44"/>
      <c r="BT7" s="44"/>
    </row>
    <row r="8" spans="1:72" ht="19.899999999999999" customHeight="1" x14ac:dyDescent="0.25">
      <c r="A8" s="2"/>
      <c r="B8" s="2"/>
      <c r="C8" s="2"/>
      <c r="D8" s="2"/>
      <c r="E8" s="2"/>
      <c r="F8" s="47"/>
      <c r="G8" s="46" t="s">
        <v>102</v>
      </c>
      <c r="H8" s="2"/>
      <c r="I8" s="2"/>
      <c r="J8" s="2"/>
      <c r="K8" s="2"/>
      <c r="L8" s="5"/>
      <c r="M8" s="2"/>
      <c r="N8" s="2"/>
      <c r="O8" s="2"/>
      <c r="P8" s="2"/>
      <c r="Q8" s="2"/>
      <c r="R8" s="2"/>
      <c r="S8" s="2"/>
      <c r="T8" s="2"/>
      <c r="U8" s="2"/>
      <c r="V8" s="2"/>
      <c r="W8" s="2"/>
      <c r="X8" s="2"/>
      <c r="Y8" s="2"/>
      <c r="Z8" s="2"/>
      <c r="AA8" s="2"/>
      <c r="AB8" s="2"/>
      <c r="AC8" s="2"/>
      <c r="AD8" s="2"/>
      <c r="AE8" s="2"/>
      <c r="AF8" s="2"/>
      <c r="AG8" s="2"/>
      <c r="AH8" s="2"/>
      <c r="AI8" s="2"/>
      <c r="AJ8" s="3"/>
      <c r="AK8" s="3"/>
      <c r="AL8" s="3"/>
      <c r="AM8" s="3"/>
      <c r="AN8" s="3"/>
      <c r="AO8" s="3"/>
      <c r="AP8" s="3"/>
      <c r="AQ8" s="3"/>
      <c r="AR8" s="3"/>
      <c r="AS8" s="3"/>
      <c r="AT8" s="3"/>
      <c r="AU8" s="3"/>
      <c r="AV8" s="3"/>
      <c r="AW8" s="3"/>
      <c r="AX8" s="3"/>
      <c r="AY8" s="3"/>
      <c r="AZ8" s="3"/>
      <c r="BA8" s="3"/>
      <c r="BB8" s="3"/>
      <c r="BC8" s="3"/>
      <c r="BD8" s="3"/>
      <c r="BE8" s="3"/>
      <c r="BF8" s="3"/>
      <c r="BG8" s="3"/>
      <c r="BH8" s="3"/>
      <c r="BI8" s="3"/>
      <c r="BJ8" s="3"/>
      <c r="BK8" s="44"/>
      <c r="BL8" s="44"/>
      <c r="BM8" s="44"/>
      <c r="BN8" s="44"/>
      <c r="BO8" s="44"/>
      <c r="BP8" s="44"/>
      <c r="BQ8" s="44"/>
      <c r="BR8" s="44"/>
      <c r="BS8" s="44"/>
      <c r="BT8" s="44"/>
    </row>
    <row r="9" spans="1:72" ht="19.350000000000001" customHeight="1" x14ac:dyDescent="0.25">
      <c r="A9" s="2"/>
      <c r="B9" s="2"/>
      <c r="C9" s="2"/>
      <c r="D9" s="2"/>
      <c r="E9" s="2"/>
      <c r="F9" s="2"/>
      <c r="G9" s="2"/>
      <c r="H9" s="2"/>
      <c r="I9" s="2"/>
      <c r="J9" s="2"/>
      <c r="K9" s="2"/>
      <c r="L9" s="5"/>
      <c r="M9" s="2"/>
      <c r="N9" s="2"/>
      <c r="O9" s="2"/>
      <c r="P9" s="2"/>
      <c r="Q9" s="2"/>
      <c r="R9" s="2"/>
      <c r="S9" s="2"/>
      <c r="T9" s="2"/>
      <c r="U9" s="2"/>
      <c r="V9" s="2"/>
      <c r="W9" s="2"/>
      <c r="X9" s="2"/>
      <c r="Y9" s="2"/>
      <c r="Z9" s="2"/>
      <c r="AA9" s="2"/>
      <c r="AB9" s="2"/>
      <c r="AC9" s="2"/>
      <c r="AD9" s="2"/>
      <c r="AE9" s="2"/>
      <c r="AF9" s="2"/>
      <c r="AG9" s="2"/>
      <c r="AH9" s="2"/>
      <c r="AI9" s="2"/>
      <c r="AJ9" s="3"/>
      <c r="AK9" s="3"/>
      <c r="AL9" s="3"/>
      <c r="AM9" s="3"/>
      <c r="AN9" s="3"/>
      <c r="AO9" s="3"/>
      <c r="AP9" s="3"/>
      <c r="AQ9" s="3"/>
      <c r="AR9" s="3"/>
      <c r="AS9" s="3"/>
      <c r="AT9" s="3"/>
      <c r="AU9" s="3"/>
      <c r="AV9" s="3"/>
      <c r="AW9" s="3"/>
      <c r="AX9" s="3"/>
      <c r="AY9" s="3"/>
      <c r="AZ9" s="3"/>
      <c r="BA9" s="3"/>
      <c r="BB9" s="3"/>
      <c r="BC9" s="3"/>
      <c r="BD9" s="3"/>
      <c r="BE9" s="3"/>
      <c r="BF9" s="3"/>
      <c r="BG9" s="3"/>
      <c r="BH9" s="3"/>
      <c r="BI9" s="3"/>
      <c r="BJ9" s="3"/>
      <c r="BK9" s="44"/>
      <c r="BL9" s="44"/>
      <c r="BM9" s="44"/>
      <c r="BN9" s="44"/>
      <c r="BO9" s="44"/>
      <c r="BP9" s="44"/>
      <c r="BQ9" s="44"/>
      <c r="BR9" s="44"/>
      <c r="BS9" s="44"/>
      <c r="BT9" s="44"/>
    </row>
    <row r="10" spans="1:72" ht="32.85" customHeight="1" x14ac:dyDescent="0.25">
      <c r="A10" s="2"/>
      <c r="B10" s="55"/>
      <c r="C10" s="56"/>
      <c r="D10" s="461" t="s">
        <v>103</v>
      </c>
      <c r="E10" s="461"/>
      <c r="F10" s="461"/>
      <c r="G10" s="461"/>
      <c r="H10" s="461"/>
      <c r="I10" s="461"/>
      <c r="J10" s="461"/>
      <c r="K10" s="461"/>
      <c r="L10" s="462" t="s">
        <v>104</v>
      </c>
      <c r="M10" s="462"/>
      <c r="N10" s="462"/>
      <c r="O10" s="462"/>
      <c r="P10" s="462"/>
      <c r="Q10" s="462"/>
      <c r="R10" s="462"/>
      <c r="S10" s="462"/>
      <c r="T10" s="2"/>
      <c r="U10" s="2"/>
      <c r="V10" s="2"/>
      <c r="W10" s="2"/>
      <c r="X10" s="2"/>
      <c r="Y10" s="2"/>
      <c r="Z10" s="2"/>
      <c r="AA10" s="2"/>
      <c r="AB10" s="2"/>
      <c r="AC10" s="2"/>
      <c r="AD10" s="2"/>
      <c r="AE10" s="2"/>
      <c r="AF10" s="2"/>
      <c r="AG10" s="2"/>
      <c r="AH10" s="2"/>
      <c r="AI10" s="2"/>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44"/>
      <c r="BL10" s="44"/>
      <c r="BM10" s="44"/>
      <c r="BN10" s="44"/>
      <c r="BO10" s="44"/>
      <c r="BP10" s="44"/>
      <c r="BQ10" s="44"/>
      <c r="BR10" s="44"/>
      <c r="BS10" s="44"/>
      <c r="BT10" s="44"/>
    </row>
    <row r="11" spans="1:72" ht="26.85" customHeight="1" x14ac:dyDescent="0.25">
      <c r="A11" s="2"/>
      <c r="B11" s="57" t="s">
        <v>105</v>
      </c>
      <c r="C11" s="58" t="s">
        <v>106</v>
      </c>
      <c r="D11" s="59" t="str">
        <f>G2</f>
        <v>Lieferanten</v>
      </c>
      <c r="E11" s="59" t="str">
        <f>G3</f>
        <v>Baukosten</v>
      </c>
      <c r="F11" s="59" t="str">
        <f>G4</f>
        <v>Personalkosten</v>
      </c>
      <c r="G11" s="59" t="str">
        <f>G5</f>
        <v>Materialkosten</v>
      </c>
      <c r="H11" s="59" t="str">
        <f>G6</f>
        <v>Genehmigung</v>
      </c>
      <c r="I11" s="59" t="str">
        <f>G7</f>
        <v>Entsorgung</v>
      </c>
      <c r="J11" s="59" t="str">
        <f>G8</f>
        <v>Sonstige</v>
      </c>
      <c r="K11" s="60" t="s">
        <v>107</v>
      </c>
      <c r="L11" s="60" t="s">
        <v>108</v>
      </c>
      <c r="M11" s="59" t="str">
        <f t="shared" ref="M11:S11" si="0">D11</f>
        <v>Lieferanten</v>
      </c>
      <c r="N11" s="59" t="str">
        <f t="shared" si="0"/>
        <v>Baukosten</v>
      </c>
      <c r="O11" s="59" t="str">
        <f t="shared" si="0"/>
        <v>Personalkosten</v>
      </c>
      <c r="P11" s="59" t="str">
        <f t="shared" si="0"/>
        <v>Materialkosten</v>
      </c>
      <c r="Q11" s="59" t="str">
        <f t="shared" si="0"/>
        <v>Genehmigung</v>
      </c>
      <c r="R11" s="59" t="str">
        <f t="shared" si="0"/>
        <v>Entsorgung</v>
      </c>
      <c r="S11" s="59" t="str">
        <f t="shared" si="0"/>
        <v>Sonstige</v>
      </c>
      <c r="T11" s="2"/>
      <c r="U11" s="2"/>
      <c r="V11" s="2"/>
      <c r="W11" s="2"/>
      <c r="X11" s="2"/>
      <c r="Y11" s="2"/>
      <c r="Z11" s="2"/>
      <c r="AA11" s="2"/>
      <c r="AB11" s="2"/>
      <c r="AC11" s="2"/>
      <c r="AD11" s="2"/>
      <c r="AE11" s="2"/>
      <c r="AF11" s="2"/>
      <c r="AG11" s="2"/>
      <c r="AH11" s="2"/>
      <c r="AI11" s="2"/>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44"/>
      <c r="BL11" s="44"/>
      <c r="BM11" s="44"/>
      <c r="BN11" s="44"/>
      <c r="BO11" s="44"/>
      <c r="BP11" s="44"/>
      <c r="BQ11" s="44"/>
      <c r="BR11" s="44"/>
      <c r="BS11" s="44"/>
      <c r="BT11" s="44"/>
    </row>
    <row r="12" spans="1:72" ht="19.899999999999999" customHeight="1" x14ac:dyDescent="0.25">
      <c r="A12" s="2"/>
      <c r="B12" s="61">
        <f t="shared" ref="B12:B32" si="1">L12/K12</f>
        <v>0.94845360824742264</v>
      </c>
      <c r="C12" s="62" t="s">
        <v>109</v>
      </c>
      <c r="D12" s="63">
        <v>55000</v>
      </c>
      <c r="E12" s="63"/>
      <c r="F12" s="63"/>
      <c r="G12" s="63"/>
      <c r="H12" s="63">
        <v>3200</v>
      </c>
      <c r="I12" s="63"/>
      <c r="J12" s="63"/>
      <c r="K12" s="64">
        <f t="shared" ref="K12:K32" si="2">SUM(D12:J12)</f>
        <v>58200</v>
      </c>
      <c r="L12" s="65">
        <f t="shared" ref="L12:L31" si="3">SUM(M12:S12)</f>
        <v>55200</v>
      </c>
      <c r="M12" s="66">
        <v>52000</v>
      </c>
      <c r="N12" s="66"/>
      <c r="O12" s="66"/>
      <c r="P12" s="66"/>
      <c r="Q12" s="66">
        <v>3200</v>
      </c>
      <c r="R12" s="66"/>
      <c r="S12" s="66"/>
      <c r="T12" s="2"/>
      <c r="U12" s="2"/>
      <c r="V12" s="2"/>
      <c r="W12" s="2"/>
      <c r="X12" s="2"/>
      <c r="Y12" s="2"/>
      <c r="Z12" s="2"/>
      <c r="AA12" s="2"/>
      <c r="AB12" s="2"/>
      <c r="AC12" s="2"/>
      <c r="AD12" s="2"/>
      <c r="AE12" s="2"/>
      <c r="AF12" s="2"/>
      <c r="AG12" s="2"/>
      <c r="AH12" s="2"/>
      <c r="AI12" s="2"/>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44"/>
      <c r="BL12" s="44"/>
      <c r="BM12" s="44"/>
      <c r="BN12" s="44"/>
      <c r="BO12" s="44"/>
      <c r="BP12" s="44"/>
      <c r="BQ12" s="44"/>
      <c r="BR12" s="44"/>
      <c r="BS12" s="44"/>
      <c r="BT12" s="44"/>
    </row>
    <row r="13" spans="1:72" ht="19.899999999999999" customHeight="1" x14ac:dyDescent="0.25">
      <c r="A13" s="2"/>
      <c r="B13" s="61">
        <f t="shared" si="1"/>
        <v>0.97499999999999998</v>
      </c>
      <c r="C13" s="67" t="s">
        <v>110</v>
      </c>
      <c r="D13" s="68">
        <v>20000</v>
      </c>
      <c r="E13" s="68"/>
      <c r="F13" s="68"/>
      <c r="G13" s="68"/>
      <c r="H13" s="68"/>
      <c r="I13" s="68"/>
      <c r="J13" s="68"/>
      <c r="K13" s="69">
        <f t="shared" si="2"/>
        <v>20000</v>
      </c>
      <c r="L13" s="65">
        <f t="shared" si="3"/>
        <v>19500</v>
      </c>
      <c r="M13" s="68">
        <v>18000</v>
      </c>
      <c r="N13" s="68">
        <v>1500</v>
      </c>
      <c r="O13" s="68"/>
      <c r="P13" s="68"/>
      <c r="Q13" s="68"/>
      <c r="R13" s="68"/>
      <c r="S13" s="68"/>
      <c r="T13" s="2"/>
      <c r="U13" s="2"/>
      <c r="V13" s="2"/>
      <c r="W13" s="2"/>
      <c r="X13" s="2"/>
      <c r="Y13" s="2"/>
      <c r="Z13" s="2"/>
      <c r="AA13" s="2"/>
      <c r="AB13" s="2"/>
      <c r="AC13" s="2"/>
      <c r="AD13" s="2"/>
      <c r="AE13" s="2"/>
      <c r="AF13" s="2"/>
      <c r="AG13" s="2"/>
      <c r="AH13" s="2"/>
      <c r="AI13" s="2"/>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44"/>
      <c r="BL13" s="44"/>
      <c r="BM13" s="44"/>
      <c r="BN13" s="44"/>
      <c r="BO13" s="44"/>
      <c r="BP13" s="44"/>
      <c r="BQ13" s="44"/>
      <c r="BR13" s="44"/>
      <c r="BS13" s="44"/>
      <c r="BT13" s="44"/>
    </row>
    <row r="14" spans="1:72" ht="19.899999999999999" customHeight="1" x14ac:dyDescent="0.25">
      <c r="A14" s="2"/>
      <c r="B14" s="61">
        <f t="shared" si="1"/>
        <v>1.45</v>
      </c>
      <c r="C14" s="70" t="s">
        <v>111</v>
      </c>
      <c r="D14" s="71"/>
      <c r="E14" s="71"/>
      <c r="F14" s="71">
        <v>1000</v>
      </c>
      <c r="G14" s="71"/>
      <c r="H14" s="71"/>
      <c r="I14" s="71"/>
      <c r="J14" s="71"/>
      <c r="K14" s="69">
        <f t="shared" si="2"/>
        <v>1000</v>
      </c>
      <c r="L14" s="65">
        <f t="shared" si="3"/>
        <v>1450</v>
      </c>
      <c r="M14" s="72"/>
      <c r="N14" s="72"/>
      <c r="O14" s="72">
        <v>1000</v>
      </c>
      <c r="P14" s="72">
        <v>450</v>
      </c>
      <c r="Q14" s="72"/>
      <c r="R14" s="72"/>
      <c r="S14" s="72"/>
      <c r="T14" s="2"/>
      <c r="U14" s="2"/>
      <c r="V14" s="2"/>
      <c r="W14" s="2"/>
      <c r="X14" s="2"/>
      <c r="Y14" s="2"/>
      <c r="Z14" s="2"/>
      <c r="AA14" s="2"/>
      <c r="AB14" s="2"/>
      <c r="AC14" s="2"/>
      <c r="AD14" s="2"/>
      <c r="AE14" s="2"/>
      <c r="AF14" s="2"/>
      <c r="AG14" s="2"/>
      <c r="AH14" s="2"/>
      <c r="AI14" s="2"/>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44"/>
      <c r="BL14" s="44"/>
      <c r="BM14" s="44"/>
      <c r="BN14" s="44"/>
      <c r="BO14" s="44"/>
      <c r="BP14" s="44"/>
      <c r="BQ14" s="44"/>
      <c r="BR14" s="44"/>
      <c r="BS14" s="44"/>
      <c r="BT14" s="44"/>
    </row>
    <row r="15" spans="1:72" ht="19.899999999999999" customHeight="1" x14ac:dyDescent="0.25">
      <c r="A15" s="2"/>
      <c r="B15" s="61">
        <f t="shared" si="1"/>
        <v>2.35</v>
      </c>
      <c r="C15" s="67" t="s">
        <v>112</v>
      </c>
      <c r="D15" s="73"/>
      <c r="E15" s="73">
        <v>2000</v>
      </c>
      <c r="F15" s="73"/>
      <c r="G15" s="73"/>
      <c r="H15" s="73"/>
      <c r="I15" s="73"/>
      <c r="J15" s="73"/>
      <c r="K15" s="69">
        <f t="shared" si="2"/>
        <v>2000</v>
      </c>
      <c r="L15" s="65">
        <f t="shared" si="3"/>
        <v>4700</v>
      </c>
      <c r="M15" s="73">
        <v>3200</v>
      </c>
      <c r="N15" s="73"/>
      <c r="O15" s="73"/>
      <c r="P15" s="73">
        <v>1500</v>
      </c>
      <c r="Q15" s="73"/>
      <c r="R15" s="73"/>
      <c r="S15" s="73"/>
      <c r="T15" s="2"/>
      <c r="U15" s="2"/>
      <c r="V15" s="2"/>
      <c r="W15" s="2"/>
      <c r="X15" s="2"/>
      <c r="Y15" s="2"/>
      <c r="Z15" s="2"/>
      <c r="AA15" s="2"/>
      <c r="AB15" s="2"/>
      <c r="AC15" s="2"/>
      <c r="AD15" s="2"/>
      <c r="AE15" s="2"/>
      <c r="AF15" s="2"/>
      <c r="AG15" s="2"/>
      <c r="AH15" s="2"/>
      <c r="AI15" s="2"/>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44"/>
      <c r="BL15" s="44"/>
      <c r="BM15" s="44"/>
      <c r="BN15" s="44"/>
      <c r="BO15" s="44"/>
      <c r="BP15" s="44"/>
      <c r="BQ15" s="44"/>
      <c r="BR15" s="44"/>
      <c r="BS15" s="44"/>
      <c r="BT15" s="44"/>
    </row>
    <row r="16" spans="1:72" ht="19.899999999999999" customHeight="1" x14ac:dyDescent="0.25">
      <c r="A16" s="2"/>
      <c r="B16" s="61">
        <f t="shared" si="1"/>
        <v>1.0285714285714285</v>
      </c>
      <c r="C16" s="70" t="s">
        <v>113</v>
      </c>
      <c r="D16" s="71">
        <v>3500</v>
      </c>
      <c r="E16" s="71"/>
      <c r="F16" s="71"/>
      <c r="G16" s="71"/>
      <c r="H16" s="71"/>
      <c r="I16" s="71"/>
      <c r="J16" s="71"/>
      <c r="K16" s="69">
        <f t="shared" si="2"/>
        <v>3500</v>
      </c>
      <c r="L16" s="65">
        <f t="shared" si="3"/>
        <v>3600</v>
      </c>
      <c r="M16" s="72">
        <v>3600</v>
      </c>
      <c r="N16" s="72"/>
      <c r="O16" s="72"/>
      <c r="P16" s="72"/>
      <c r="Q16" s="72"/>
      <c r="R16" s="72"/>
      <c r="S16" s="72"/>
      <c r="T16" s="2"/>
      <c r="U16" s="2"/>
      <c r="V16" s="2"/>
      <c r="W16" s="2"/>
      <c r="X16" s="2"/>
      <c r="Y16" s="2"/>
      <c r="Z16" s="2"/>
      <c r="AA16" s="2"/>
      <c r="AB16" s="2"/>
      <c r="AC16" s="2"/>
      <c r="AD16" s="2"/>
      <c r="AE16" s="2"/>
      <c r="AF16" s="2"/>
      <c r="AG16" s="2"/>
      <c r="AH16" s="2"/>
      <c r="AI16" s="2"/>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44"/>
      <c r="BL16" s="44"/>
      <c r="BM16" s="44"/>
      <c r="BN16" s="44"/>
      <c r="BO16" s="44"/>
      <c r="BP16" s="44"/>
      <c r="BQ16" s="44"/>
      <c r="BR16" s="44"/>
      <c r="BS16" s="44"/>
      <c r="BT16" s="44"/>
    </row>
    <row r="17" spans="1:72" ht="19.899999999999999" customHeight="1" x14ac:dyDescent="0.25">
      <c r="A17" s="2"/>
      <c r="B17" s="61">
        <f t="shared" si="1"/>
        <v>1.2615384615384615</v>
      </c>
      <c r="C17" s="67" t="s">
        <v>114</v>
      </c>
      <c r="D17" s="73"/>
      <c r="E17" s="73"/>
      <c r="F17" s="73">
        <v>1500</v>
      </c>
      <c r="G17" s="73">
        <v>5000</v>
      </c>
      <c r="H17" s="73"/>
      <c r="I17" s="73"/>
      <c r="J17" s="73"/>
      <c r="K17" s="69">
        <f t="shared" si="2"/>
        <v>6500</v>
      </c>
      <c r="L17" s="65">
        <f t="shared" si="3"/>
        <v>8200</v>
      </c>
      <c r="M17" s="73"/>
      <c r="N17" s="73"/>
      <c r="O17" s="73">
        <v>1200</v>
      </c>
      <c r="P17" s="73">
        <v>7000</v>
      </c>
      <c r="Q17" s="73"/>
      <c r="R17" s="73"/>
      <c r="S17" s="73"/>
      <c r="T17" s="2"/>
      <c r="U17" s="2"/>
      <c r="V17" s="2"/>
      <c r="W17" s="2"/>
      <c r="X17" s="2"/>
      <c r="Y17" s="2"/>
      <c r="Z17" s="2"/>
      <c r="AA17" s="2"/>
      <c r="AB17" s="2"/>
      <c r="AC17" s="2"/>
      <c r="AD17" s="2"/>
      <c r="AE17" s="2"/>
      <c r="AF17" s="2"/>
      <c r="AG17" s="2"/>
      <c r="AH17" s="2"/>
      <c r="AI17" s="2"/>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44"/>
      <c r="BL17" s="44"/>
      <c r="BM17" s="44"/>
      <c r="BN17" s="44"/>
      <c r="BO17" s="44"/>
      <c r="BP17" s="44"/>
      <c r="BQ17" s="44"/>
      <c r="BR17" s="44"/>
      <c r="BS17" s="44"/>
      <c r="BT17" s="44"/>
    </row>
    <row r="18" spans="1:72" ht="19.899999999999999" customHeight="1" x14ac:dyDescent="0.25">
      <c r="A18" s="2"/>
      <c r="B18" s="61">
        <f t="shared" si="1"/>
        <v>1</v>
      </c>
      <c r="C18" s="70" t="s">
        <v>115</v>
      </c>
      <c r="D18" s="71"/>
      <c r="E18" s="71"/>
      <c r="F18" s="71">
        <v>800</v>
      </c>
      <c r="G18" s="71">
        <v>1500</v>
      </c>
      <c r="H18" s="71"/>
      <c r="I18" s="71"/>
      <c r="J18" s="71"/>
      <c r="K18" s="69">
        <f t="shared" si="2"/>
        <v>2300</v>
      </c>
      <c r="L18" s="65">
        <f t="shared" si="3"/>
        <v>2300</v>
      </c>
      <c r="M18" s="72"/>
      <c r="N18" s="72"/>
      <c r="O18" s="72">
        <v>800</v>
      </c>
      <c r="P18" s="72">
        <v>1500</v>
      </c>
      <c r="Q18" s="72"/>
      <c r="R18" s="72"/>
      <c r="S18" s="72"/>
      <c r="T18" s="2"/>
      <c r="U18" s="2"/>
      <c r="V18" s="2"/>
      <c r="W18" s="2"/>
      <c r="X18" s="2"/>
      <c r="Y18" s="2"/>
      <c r="Z18" s="2"/>
      <c r="AA18" s="2"/>
      <c r="AB18" s="2"/>
      <c r="AC18" s="2"/>
      <c r="AD18" s="2"/>
      <c r="AE18" s="2"/>
      <c r="AF18" s="2"/>
      <c r="AG18" s="2"/>
      <c r="AH18" s="2"/>
      <c r="AI18" s="2"/>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44"/>
      <c r="BL18" s="44"/>
      <c r="BM18" s="44"/>
      <c r="BN18" s="44"/>
      <c r="BO18" s="44"/>
      <c r="BP18" s="44"/>
      <c r="BQ18" s="44"/>
      <c r="BR18" s="44"/>
      <c r="BS18" s="44"/>
      <c r="BT18" s="44"/>
    </row>
    <row r="19" spans="1:72" ht="19.899999999999999" customHeight="1" x14ac:dyDescent="0.25">
      <c r="A19" s="2"/>
      <c r="B19" s="61">
        <f t="shared" si="1"/>
        <v>1</v>
      </c>
      <c r="C19" s="67" t="s">
        <v>116</v>
      </c>
      <c r="D19" s="73"/>
      <c r="E19" s="73"/>
      <c r="F19" s="73">
        <v>800</v>
      </c>
      <c r="G19" s="73">
        <v>300</v>
      </c>
      <c r="H19" s="73"/>
      <c r="I19" s="73"/>
      <c r="J19" s="73"/>
      <c r="K19" s="69">
        <f t="shared" si="2"/>
        <v>1100</v>
      </c>
      <c r="L19" s="65">
        <f t="shared" si="3"/>
        <v>1100</v>
      </c>
      <c r="M19" s="73"/>
      <c r="N19" s="73"/>
      <c r="O19" s="73">
        <v>800</v>
      </c>
      <c r="P19" s="73">
        <v>300</v>
      </c>
      <c r="Q19" s="73"/>
      <c r="R19" s="73"/>
      <c r="S19" s="73"/>
      <c r="T19" s="2"/>
      <c r="U19" s="2"/>
      <c r="V19" s="2"/>
      <c r="W19" s="2"/>
      <c r="X19" s="2"/>
      <c r="Y19" s="2"/>
      <c r="Z19" s="2"/>
      <c r="AA19" s="2"/>
      <c r="AB19" s="2"/>
      <c r="AC19" s="2"/>
      <c r="AD19" s="2"/>
      <c r="AE19" s="2"/>
      <c r="AF19" s="2"/>
      <c r="AG19" s="2"/>
      <c r="AH19" s="2"/>
      <c r="AI19" s="2"/>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44"/>
      <c r="BL19" s="44"/>
      <c r="BM19" s="44"/>
      <c r="BN19" s="44"/>
      <c r="BO19" s="44"/>
      <c r="BP19" s="44"/>
      <c r="BQ19" s="44"/>
      <c r="BR19" s="44"/>
      <c r="BS19" s="44"/>
      <c r="BT19" s="44"/>
    </row>
    <row r="20" spans="1:72" ht="19.899999999999999" customHeight="1" x14ac:dyDescent="0.25">
      <c r="A20" s="2"/>
      <c r="B20" s="61">
        <f t="shared" si="1"/>
        <v>1</v>
      </c>
      <c r="C20" s="70" t="s">
        <v>117</v>
      </c>
      <c r="D20" s="71">
        <v>1500</v>
      </c>
      <c r="E20" s="71"/>
      <c r="F20" s="71"/>
      <c r="G20" s="71"/>
      <c r="H20" s="71"/>
      <c r="I20" s="71"/>
      <c r="J20" s="71"/>
      <c r="K20" s="69">
        <f t="shared" si="2"/>
        <v>1500</v>
      </c>
      <c r="L20" s="65">
        <f t="shared" si="3"/>
        <v>1500</v>
      </c>
      <c r="M20" s="72">
        <v>1500</v>
      </c>
      <c r="N20" s="72"/>
      <c r="O20" s="72"/>
      <c r="P20" s="72"/>
      <c r="Q20" s="72"/>
      <c r="R20" s="72"/>
      <c r="S20" s="72"/>
      <c r="T20" s="2"/>
      <c r="U20" s="2"/>
      <c r="V20" s="2"/>
      <c r="W20" s="2"/>
      <c r="X20" s="2"/>
      <c r="Y20" s="2"/>
      <c r="Z20" s="2"/>
      <c r="AA20" s="2"/>
      <c r="AB20" s="2"/>
      <c r="AC20" s="2"/>
      <c r="AD20" s="2"/>
      <c r="AE20" s="2"/>
      <c r="AF20" s="2"/>
      <c r="AG20" s="2"/>
      <c r="AH20" s="2"/>
      <c r="AI20" s="2"/>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44"/>
      <c r="BL20" s="44"/>
      <c r="BM20" s="44"/>
      <c r="BN20" s="44"/>
      <c r="BO20" s="44"/>
      <c r="BP20" s="44"/>
      <c r="BQ20" s="44"/>
      <c r="BR20" s="44"/>
      <c r="BS20" s="44"/>
      <c r="BT20" s="44"/>
    </row>
    <row r="21" spans="1:72" ht="19.899999999999999" customHeight="1" x14ac:dyDescent="0.25">
      <c r="A21" s="2"/>
      <c r="B21" s="61">
        <f t="shared" si="1"/>
        <v>0.7</v>
      </c>
      <c r="C21" s="67" t="s">
        <v>118</v>
      </c>
      <c r="D21" s="73"/>
      <c r="E21" s="73"/>
      <c r="F21" s="73">
        <v>1000</v>
      </c>
      <c r="G21" s="73"/>
      <c r="H21" s="68"/>
      <c r="I21" s="73"/>
      <c r="J21" s="73"/>
      <c r="K21" s="69">
        <f t="shared" si="2"/>
        <v>1000</v>
      </c>
      <c r="L21" s="65">
        <f t="shared" si="3"/>
        <v>700</v>
      </c>
      <c r="M21" s="73"/>
      <c r="N21" s="73"/>
      <c r="O21" s="73">
        <v>700</v>
      </c>
      <c r="P21" s="73"/>
      <c r="Q21" s="68"/>
      <c r="R21" s="73"/>
      <c r="S21" s="73"/>
      <c r="T21" s="2"/>
      <c r="U21" s="2"/>
      <c r="V21" s="2"/>
      <c r="W21" s="2"/>
      <c r="X21" s="2"/>
      <c r="Y21" s="2"/>
      <c r="Z21" s="2"/>
      <c r="AA21" s="2"/>
      <c r="AB21" s="2"/>
      <c r="AC21" s="2"/>
      <c r="AD21" s="2"/>
      <c r="AE21" s="2"/>
      <c r="AF21" s="2"/>
      <c r="AG21" s="2"/>
      <c r="AH21" s="2"/>
      <c r="AI21" s="2"/>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44"/>
      <c r="BL21" s="44"/>
      <c r="BM21" s="44"/>
      <c r="BN21" s="44"/>
      <c r="BO21" s="44"/>
      <c r="BP21" s="44"/>
      <c r="BQ21" s="44"/>
      <c r="BR21" s="44"/>
      <c r="BS21" s="44"/>
      <c r="BT21" s="44"/>
    </row>
    <row r="22" spans="1:72" ht="19.899999999999999" customHeight="1" x14ac:dyDescent="0.25">
      <c r="A22" s="2"/>
      <c r="B22" s="61">
        <f t="shared" si="1"/>
        <v>0.2</v>
      </c>
      <c r="C22" s="70" t="s">
        <v>119</v>
      </c>
      <c r="D22" s="71"/>
      <c r="E22" s="71"/>
      <c r="F22" s="71">
        <v>1000</v>
      </c>
      <c r="G22" s="71"/>
      <c r="H22" s="71"/>
      <c r="I22" s="71"/>
      <c r="J22" s="71"/>
      <c r="K22" s="69">
        <f t="shared" si="2"/>
        <v>1000</v>
      </c>
      <c r="L22" s="65">
        <f t="shared" si="3"/>
        <v>200</v>
      </c>
      <c r="M22" s="72"/>
      <c r="N22" s="72"/>
      <c r="O22" s="72">
        <v>200</v>
      </c>
      <c r="P22" s="72"/>
      <c r="Q22" s="72"/>
      <c r="R22" s="72"/>
      <c r="S22" s="72"/>
      <c r="T22" s="2"/>
      <c r="U22" s="2"/>
      <c r="V22" s="2"/>
      <c r="W22" s="2"/>
      <c r="X22" s="2"/>
      <c r="Y22" s="2"/>
      <c r="Z22" s="2"/>
      <c r="AA22" s="2"/>
      <c r="AB22" s="2"/>
      <c r="AC22" s="2"/>
      <c r="AD22" s="2"/>
      <c r="AE22" s="2"/>
      <c r="AF22" s="2"/>
      <c r="AG22" s="2"/>
      <c r="AH22" s="2"/>
      <c r="AI22" s="2"/>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44"/>
      <c r="BL22" s="44"/>
      <c r="BM22" s="44"/>
      <c r="BN22" s="44"/>
      <c r="BO22" s="44"/>
      <c r="BP22" s="44"/>
      <c r="BQ22" s="44"/>
      <c r="BR22" s="44"/>
      <c r="BS22" s="44"/>
      <c r="BT22" s="44"/>
    </row>
    <row r="23" spans="1:72" ht="19.899999999999999" customHeight="1" x14ac:dyDescent="0.25">
      <c r="A23" s="2"/>
      <c r="B23" s="61">
        <f t="shared" si="1"/>
        <v>2.1538461538461537</v>
      </c>
      <c r="C23" s="74" t="s">
        <v>120</v>
      </c>
      <c r="D23" s="73"/>
      <c r="E23" s="73"/>
      <c r="F23" s="73">
        <v>800</v>
      </c>
      <c r="G23" s="73">
        <v>500</v>
      </c>
      <c r="H23" s="73"/>
      <c r="I23" s="73"/>
      <c r="J23" s="73"/>
      <c r="K23" s="69">
        <f t="shared" si="2"/>
        <v>1300</v>
      </c>
      <c r="L23" s="65">
        <f t="shared" si="3"/>
        <v>2800</v>
      </c>
      <c r="M23" s="73"/>
      <c r="N23" s="73"/>
      <c r="O23" s="73">
        <v>800</v>
      </c>
      <c r="P23" s="73">
        <v>2000</v>
      </c>
      <c r="Q23" s="73"/>
      <c r="R23" s="73"/>
      <c r="S23" s="73"/>
      <c r="T23" s="2"/>
      <c r="U23" s="2"/>
      <c r="V23" s="2"/>
      <c r="W23" s="2"/>
      <c r="X23" s="2"/>
      <c r="Y23" s="2"/>
      <c r="Z23" s="2"/>
      <c r="AA23" s="2"/>
      <c r="AB23" s="2"/>
      <c r="AC23" s="2"/>
      <c r="AD23" s="2"/>
      <c r="AE23" s="2"/>
      <c r="AF23" s="2"/>
      <c r="AG23" s="2"/>
      <c r="AH23" s="2"/>
      <c r="AI23" s="2"/>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44"/>
      <c r="BL23" s="44"/>
      <c r="BM23" s="44"/>
      <c r="BN23" s="44"/>
      <c r="BO23" s="44"/>
      <c r="BP23" s="44"/>
      <c r="BQ23" s="44"/>
      <c r="BR23" s="44"/>
      <c r="BS23" s="44"/>
      <c r="BT23" s="44"/>
    </row>
    <row r="24" spans="1:72" ht="19.899999999999999" customHeight="1" x14ac:dyDescent="0.25">
      <c r="A24" s="2"/>
      <c r="B24" s="61">
        <f t="shared" si="1"/>
        <v>0</v>
      </c>
      <c r="C24" s="75" t="s">
        <v>101</v>
      </c>
      <c r="D24" s="71"/>
      <c r="E24" s="71"/>
      <c r="F24" s="71"/>
      <c r="G24" s="71"/>
      <c r="H24" s="71"/>
      <c r="I24" s="71">
        <v>1200</v>
      </c>
      <c r="J24" s="71"/>
      <c r="K24" s="69">
        <f t="shared" si="2"/>
        <v>1200</v>
      </c>
      <c r="L24" s="65">
        <f t="shared" si="3"/>
        <v>0</v>
      </c>
      <c r="M24" s="72"/>
      <c r="N24" s="72"/>
      <c r="O24" s="72"/>
      <c r="P24" s="72"/>
      <c r="Q24" s="72"/>
      <c r="R24" s="72"/>
      <c r="S24" s="72"/>
      <c r="T24" s="2"/>
      <c r="U24" s="2"/>
      <c r="V24" s="2"/>
      <c r="W24" s="2"/>
      <c r="X24" s="2"/>
      <c r="Y24" s="2"/>
      <c r="Z24" s="2"/>
      <c r="AA24" s="2"/>
      <c r="AB24" s="2"/>
      <c r="AC24" s="2"/>
      <c r="AD24" s="2"/>
      <c r="AE24" s="2"/>
      <c r="AF24" s="2"/>
      <c r="AG24" s="2"/>
      <c r="AH24" s="2"/>
      <c r="AI24" s="2"/>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44"/>
      <c r="BL24" s="44"/>
      <c r="BM24" s="44"/>
      <c r="BN24" s="44"/>
      <c r="BO24" s="44"/>
      <c r="BP24" s="44"/>
      <c r="BQ24" s="44"/>
      <c r="BR24" s="44"/>
      <c r="BS24" s="44"/>
      <c r="BT24" s="44"/>
    </row>
    <row r="25" spans="1:72" ht="19.899999999999999" customHeight="1" x14ac:dyDescent="0.25">
      <c r="A25" s="2"/>
      <c r="B25" s="61">
        <f t="shared" si="1"/>
        <v>0</v>
      </c>
      <c r="C25" s="74" t="s">
        <v>121</v>
      </c>
      <c r="D25" s="73"/>
      <c r="E25" s="73"/>
      <c r="F25" s="73"/>
      <c r="G25" s="73"/>
      <c r="H25" s="73"/>
      <c r="I25" s="73"/>
      <c r="J25" s="73">
        <v>1500</v>
      </c>
      <c r="K25" s="69">
        <f t="shared" si="2"/>
        <v>1500</v>
      </c>
      <c r="L25" s="65">
        <f t="shared" si="3"/>
        <v>0</v>
      </c>
      <c r="M25" s="73"/>
      <c r="N25" s="73"/>
      <c r="O25" s="73"/>
      <c r="P25" s="73"/>
      <c r="Q25" s="73"/>
      <c r="R25" s="73"/>
      <c r="S25" s="73"/>
      <c r="T25" s="2"/>
      <c r="U25" s="2"/>
      <c r="V25" s="2"/>
      <c r="W25" s="2"/>
      <c r="X25" s="2"/>
      <c r="Y25" s="2"/>
      <c r="Z25" s="2"/>
      <c r="AA25" s="2"/>
      <c r="AB25" s="2"/>
      <c r="AC25" s="2"/>
      <c r="AD25" s="2"/>
      <c r="AE25" s="2"/>
      <c r="AF25" s="2"/>
      <c r="AG25" s="2"/>
      <c r="AH25" s="2"/>
      <c r="AI25" s="2"/>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44"/>
      <c r="BL25" s="44"/>
      <c r="BM25" s="44"/>
      <c r="BN25" s="44"/>
      <c r="BO25" s="44"/>
      <c r="BP25" s="44"/>
      <c r="BQ25" s="44"/>
      <c r="BR25" s="44"/>
      <c r="BS25" s="44"/>
      <c r="BT25" s="44"/>
    </row>
    <row r="26" spans="1:72" ht="19.899999999999999" customHeight="1" x14ac:dyDescent="0.25">
      <c r="A26" s="2"/>
      <c r="B26" s="61">
        <f t="shared" si="1"/>
        <v>0</v>
      </c>
      <c r="C26" s="75" t="s">
        <v>329</v>
      </c>
      <c r="D26" s="71"/>
      <c r="E26" s="71"/>
      <c r="F26" s="71"/>
      <c r="G26" s="71"/>
      <c r="H26" s="71"/>
      <c r="I26" s="71"/>
      <c r="J26" s="71">
        <v>10</v>
      </c>
      <c r="K26" s="69">
        <f t="shared" si="2"/>
        <v>10</v>
      </c>
      <c r="L26" s="65">
        <f t="shared" si="3"/>
        <v>0</v>
      </c>
      <c r="M26" s="72"/>
      <c r="N26" s="72"/>
      <c r="O26" s="72"/>
      <c r="P26" s="72"/>
      <c r="Q26" s="72"/>
      <c r="R26" s="72"/>
      <c r="S26" s="72"/>
      <c r="T26" s="2"/>
      <c r="U26" s="2"/>
      <c r="V26" s="2"/>
      <c r="W26" s="2"/>
      <c r="X26" s="2"/>
      <c r="Y26" s="2"/>
      <c r="Z26" s="2"/>
      <c r="AA26" s="2"/>
      <c r="AB26" s="2"/>
      <c r="AC26" s="2"/>
      <c r="AD26" s="2"/>
      <c r="AE26" s="2"/>
      <c r="AF26" s="2"/>
      <c r="AG26" s="2"/>
      <c r="AH26" s="2"/>
      <c r="AI26" s="2"/>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44"/>
      <c r="BL26" s="44"/>
      <c r="BM26" s="44"/>
      <c r="BN26" s="44"/>
      <c r="BO26" s="44"/>
      <c r="BP26" s="44"/>
      <c r="BQ26" s="44"/>
      <c r="BR26" s="44"/>
      <c r="BS26" s="44"/>
      <c r="BT26" s="44"/>
    </row>
    <row r="27" spans="1:72" ht="19.899999999999999" customHeight="1" x14ac:dyDescent="0.25">
      <c r="A27" s="2"/>
      <c r="B27" s="61">
        <f t="shared" si="1"/>
        <v>0</v>
      </c>
      <c r="C27" s="39"/>
      <c r="D27" s="73"/>
      <c r="E27" s="73"/>
      <c r="F27" s="73"/>
      <c r="G27" s="73"/>
      <c r="H27" s="73"/>
      <c r="I27" s="73"/>
      <c r="J27" s="73">
        <v>10</v>
      </c>
      <c r="K27" s="69">
        <f t="shared" si="2"/>
        <v>10</v>
      </c>
      <c r="L27" s="65">
        <f t="shared" si="3"/>
        <v>0</v>
      </c>
      <c r="M27" s="73"/>
      <c r="N27" s="73"/>
      <c r="O27" s="73"/>
      <c r="P27" s="73"/>
      <c r="Q27" s="73"/>
      <c r="R27" s="73"/>
      <c r="S27" s="73"/>
      <c r="T27" s="2"/>
      <c r="U27" s="2"/>
      <c r="V27" s="2"/>
      <c r="W27" s="2"/>
      <c r="X27" s="2"/>
      <c r="Y27" s="2"/>
      <c r="Z27" s="2"/>
      <c r="AA27" s="2"/>
      <c r="AB27" s="2"/>
      <c r="AC27" s="2"/>
      <c r="AD27" s="2"/>
      <c r="AE27" s="2"/>
      <c r="AF27" s="2"/>
      <c r="AG27" s="2"/>
      <c r="AH27" s="2"/>
      <c r="AI27" s="2"/>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44"/>
      <c r="BL27" s="44"/>
      <c r="BM27" s="44"/>
      <c r="BN27" s="44"/>
      <c r="BO27" s="44"/>
      <c r="BP27" s="44"/>
      <c r="BQ27" s="44"/>
      <c r="BR27" s="44"/>
      <c r="BS27" s="44"/>
      <c r="BT27" s="44"/>
    </row>
    <row r="28" spans="1:72" ht="19.899999999999999" customHeight="1" x14ac:dyDescent="0.25">
      <c r="A28" s="2"/>
      <c r="B28" s="61">
        <f t="shared" si="1"/>
        <v>0</v>
      </c>
      <c r="C28" s="70"/>
      <c r="D28" s="71"/>
      <c r="E28" s="71"/>
      <c r="F28" s="71"/>
      <c r="G28" s="71"/>
      <c r="H28" s="71"/>
      <c r="I28" s="71"/>
      <c r="J28" s="71">
        <v>10</v>
      </c>
      <c r="K28" s="69">
        <f t="shared" si="2"/>
        <v>10</v>
      </c>
      <c r="L28" s="65">
        <f t="shared" si="3"/>
        <v>0</v>
      </c>
      <c r="M28" s="72"/>
      <c r="N28" s="72"/>
      <c r="O28" s="72"/>
      <c r="P28" s="72"/>
      <c r="Q28" s="72"/>
      <c r="R28" s="72"/>
      <c r="S28" s="72"/>
      <c r="T28" s="2"/>
      <c r="U28" s="2"/>
      <c r="V28" s="2"/>
      <c r="W28" s="2"/>
      <c r="X28" s="2"/>
      <c r="Y28" s="2"/>
      <c r="Z28" s="2"/>
      <c r="AA28" s="2"/>
      <c r="AB28" s="2"/>
      <c r="AC28" s="2"/>
      <c r="AD28" s="2"/>
      <c r="AE28" s="2"/>
      <c r="AF28" s="2"/>
      <c r="AG28" s="2"/>
      <c r="AH28" s="2"/>
      <c r="AI28" s="2"/>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44"/>
      <c r="BL28" s="44"/>
      <c r="BM28" s="44"/>
      <c r="BN28" s="44"/>
      <c r="BO28" s="44"/>
      <c r="BP28" s="44"/>
      <c r="BQ28" s="44"/>
      <c r="BR28" s="44"/>
      <c r="BS28" s="44"/>
      <c r="BT28" s="44"/>
    </row>
    <row r="29" spans="1:72" ht="19.899999999999999" customHeight="1" x14ac:dyDescent="0.25">
      <c r="A29" s="2"/>
      <c r="B29" s="61">
        <f t="shared" si="1"/>
        <v>0</v>
      </c>
      <c r="C29" s="34"/>
      <c r="D29" s="73"/>
      <c r="E29" s="73"/>
      <c r="F29" s="73"/>
      <c r="G29" s="73"/>
      <c r="H29" s="73"/>
      <c r="I29" s="73"/>
      <c r="J29" s="73">
        <v>10</v>
      </c>
      <c r="K29" s="69">
        <f t="shared" si="2"/>
        <v>10</v>
      </c>
      <c r="L29" s="65">
        <f t="shared" si="3"/>
        <v>0</v>
      </c>
      <c r="M29" s="73"/>
      <c r="N29" s="73"/>
      <c r="O29" s="73"/>
      <c r="P29" s="73"/>
      <c r="Q29" s="73"/>
      <c r="R29" s="73"/>
      <c r="S29" s="73"/>
      <c r="T29" s="2"/>
      <c r="U29" s="2"/>
      <c r="V29" s="2"/>
      <c r="W29" s="2"/>
      <c r="X29" s="2"/>
      <c r="Y29" s="2"/>
      <c r="Z29" s="2"/>
      <c r="AA29" s="2"/>
      <c r="AB29" s="2"/>
      <c r="AC29" s="2"/>
      <c r="AD29" s="2"/>
      <c r="AE29" s="2"/>
      <c r="AF29" s="2"/>
      <c r="AG29" s="2"/>
      <c r="AH29" s="2"/>
      <c r="AI29" s="2"/>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44"/>
      <c r="BL29" s="44"/>
      <c r="BM29" s="44"/>
      <c r="BN29" s="44"/>
      <c r="BO29" s="44"/>
      <c r="BP29" s="44"/>
      <c r="BQ29" s="44"/>
      <c r="BR29" s="44"/>
      <c r="BS29" s="44"/>
      <c r="BT29" s="44"/>
    </row>
    <row r="30" spans="1:72" ht="19.899999999999999" customHeight="1" x14ac:dyDescent="0.25">
      <c r="A30" s="2"/>
      <c r="B30" s="61">
        <f t="shared" si="1"/>
        <v>0</v>
      </c>
      <c r="C30" s="70"/>
      <c r="D30" s="71"/>
      <c r="E30" s="71"/>
      <c r="F30" s="71"/>
      <c r="G30" s="71"/>
      <c r="H30" s="71"/>
      <c r="I30" s="71"/>
      <c r="J30" s="71">
        <v>10</v>
      </c>
      <c r="K30" s="69">
        <f t="shared" si="2"/>
        <v>10</v>
      </c>
      <c r="L30" s="65">
        <f t="shared" si="3"/>
        <v>0</v>
      </c>
      <c r="M30" s="72"/>
      <c r="N30" s="72"/>
      <c r="O30" s="72"/>
      <c r="P30" s="72"/>
      <c r="Q30" s="72"/>
      <c r="R30" s="72"/>
      <c r="S30" s="72"/>
      <c r="T30" s="2"/>
      <c r="U30" s="2"/>
      <c r="V30" s="2"/>
      <c r="W30" s="2"/>
      <c r="X30" s="2"/>
      <c r="Y30" s="2"/>
      <c r="Z30" s="2"/>
      <c r="AA30" s="2"/>
      <c r="AB30" s="2"/>
      <c r="AC30" s="2"/>
      <c r="AD30" s="2"/>
      <c r="AE30" s="2"/>
      <c r="AF30" s="2"/>
      <c r="AG30" s="2"/>
      <c r="AH30" s="2"/>
      <c r="AI30" s="2"/>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44"/>
      <c r="BL30" s="44"/>
      <c r="BM30" s="44"/>
      <c r="BN30" s="44"/>
      <c r="BO30" s="44"/>
      <c r="BP30" s="44"/>
      <c r="BQ30" s="44"/>
      <c r="BR30" s="44"/>
      <c r="BS30" s="44"/>
      <c r="BT30" s="44"/>
    </row>
    <row r="31" spans="1:72" ht="19.899999999999999" customHeight="1" x14ac:dyDescent="0.25">
      <c r="A31" s="2"/>
      <c r="B31" s="61">
        <f t="shared" si="1"/>
        <v>0</v>
      </c>
      <c r="C31" s="76"/>
      <c r="D31" s="77"/>
      <c r="E31" s="77"/>
      <c r="F31" s="77"/>
      <c r="G31" s="77"/>
      <c r="H31" s="77"/>
      <c r="I31" s="77"/>
      <c r="J31" s="77">
        <v>10</v>
      </c>
      <c r="K31" s="69">
        <f t="shared" si="2"/>
        <v>10</v>
      </c>
      <c r="L31" s="65">
        <f t="shared" si="3"/>
        <v>0</v>
      </c>
      <c r="M31" s="77"/>
      <c r="N31" s="77"/>
      <c r="O31" s="77"/>
      <c r="P31" s="77"/>
      <c r="Q31" s="77"/>
      <c r="R31" s="77"/>
      <c r="S31" s="77"/>
      <c r="T31" s="2"/>
      <c r="U31" s="2"/>
      <c r="V31" s="2"/>
      <c r="W31" s="2"/>
      <c r="X31" s="2"/>
      <c r="Y31" s="2"/>
      <c r="Z31" s="2"/>
      <c r="AA31" s="2"/>
      <c r="AB31" s="2"/>
      <c r="AC31" s="2"/>
      <c r="AD31" s="2"/>
      <c r="AE31" s="2"/>
      <c r="AF31" s="2"/>
      <c r="AG31" s="2"/>
      <c r="AH31" s="2"/>
      <c r="AI31" s="2"/>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44"/>
      <c r="BL31" s="44"/>
      <c r="BM31" s="44"/>
      <c r="BN31" s="44"/>
      <c r="BO31" s="44"/>
      <c r="BP31" s="44"/>
      <c r="BQ31" s="44"/>
      <c r="BR31" s="44"/>
      <c r="BS31" s="44"/>
      <c r="BT31" s="44"/>
    </row>
    <row r="32" spans="1:72" ht="19.899999999999999" customHeight="1" x14ac:dyDescent="0.25">
      <c r="A32" s="2"/>
      <c r="B32" s="61">
        <f t="shared" si="1"/>
        <v>0</v>
      </c>
      <c r="C32" s="78"/>
      <c r="D32" s="79"/>
      <c r="E32" s="79"/>
      <c r="F32" s="79"/>
      <c r="G32" s="79"/>
      <c r="H32" s="79"/>
      <c r="I32" s="79"/>
      <c r="J32" s="79">
        <v>10</v>
      </c>
      <c r="K32" s="69">
        <f t="shared" si="2"/>
        <v>10</v>
      </c>
      <c r="L32" s="80"/>
      <c r="M32" s="81"/>
      <c r="N32" s="81"/>
      <c r="O32" s="81"/>
      <c r="P32" s="81"/>
      <c r="Q32" s="81"/>
      <c r="R32" s="81"/>
      <c r="S32" s="81"/>
      <c r="T32" s="2"/>
      <c r="U32" s="2"/>
      <c r="V32" s="2"/>
      <c r="W32" s="2"/>
      <c r="X32" s="2"/>
      <c r="Y32" s="2"/>
      <c r="Z32" s="2"/>
      <c r="AA32" s="2"/>
      <c r="AB32" s="2"/>
      <c r="AC32" s="2"/>
      <c r="AD32" s="2"/>
      <c r="AE32" s="2"/>
      <c r="AF32" s="2"/>
      <c r="AG32" s="2"/>
      <c r="AH32" s="2"/>
      <c r="AI32" s="2"/>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44"/>
      <c r="BL32" s="44"/>
      <c r="BM32" s="44"/>
      <c r="BN32" s="44"/>
      <c r="BO32" s="44"/>
      <c r="BP32" s="44"/>
      <c r="BQ32" s="44"/>
      <c r="BR32" s="44"/>
      <c r="BS32" s="44"/>
      <c r="BT32" s="44"/>
    </row>
    <row r="33" spans="1:72" ht="19.899999999999999" customHeight="1" x14ac:dyDescent="0.25">
      <c r="A33" s="2"/>
      <c r="B33" s="82"/>
      <c r="C33" s="83" t="s">
        <v>122</v>
      </c>
      <c r="D33" s="84">
        <f t="shared" ref="D33:S33" si="4">SUM(D12:D31)</f>
        <v>80000</v>
      </c>
      <c r="E33" s="84">
        <f t="shared" si="4"/>
        <v>2000</v>
      </c>
      <c r="F33" s="84">
        <f t="shared" si="4"/>
        <v>6900</v>
      </c>
      <c r="G33" s="84">
        <f t="shared" si="4"/>
        <v>7300</v>
      </c>
      <c r="H33" s="84">
        <f t="shared" si="4"/>
        <v>3200</v>
      </c>
      <c r="I33" s="84">
        <f t="shared" si="4"/>
        <v>1200</v>
      </c>
      <c r="J33" s="84">
        <f>SUM(J12:J32)</f>
        <v>1570</v>
      </c>
      <c r="K33" s="84">
        <f>SUM(K12:K32)</f>
        <v>102170</v>
      </c>
      <c r="L33" s="85">
        <f t="shared" si="4"/>
        <v>101250</v>
      </c>
      <c r="M33" s="84">
        <f t="shared" si="4"/>
        <v>78300</v>
      </c>
      <c r="N33" s="84">
        <f t="shared" si="4"/>
        <v>1500</v>
      </c>
      <c r="O33" s="84">
        <f t="shared" si="4"/>
        <v>5500</v>
      </c>
      <c r="P33" s="84">
        <f t="shared" si="4"/>
        <v>12750</v>
      </c>
      <c r="Q33" s="84">
        <f t="shared" si="4"/>
        <v>3200</v>
      </c>
      <c r="R33" s="84">
        <f t="shared" si="4"/>
        <v>0</v>
      </c>
      <c r="S33" s="84">
        <f t="shared" si="4"/>
        <v>0</v>
      </c>
      <c r="T33" s="2"/>
      <c r="U33" s="2"/>
      <c r="V33" s="2"/>
      <c r="W33" s="2"/>
      <c r="X33" s="2"/>
      <c r="Y33" s="2"/>
      <c r="Z33" s="2"/>
      <c r="AA33" s="2"/>
      <c r="AB33" s="2"/>
      <c r="AC33" s="2"/>
      <c r="AD33" s="2"/>
      <c r="AE33" s="2"/>
      <c r="AF33" s="2"/>
      <c r="AG33" s="2"/>
      <c r="AH33" s="2"/>
      <c r="AI33" s="2"/>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44"/>
      <c r="BL33" s="44"/>
      <c r="BM33" s="44"/>
      <c r="BN33" s="44"/>
      <c r="BO33" s="44"/>
      <c r="BP33" s="44"/>
      <c r="BQ33" s="44"/>
      <c r="BR33" s="44"/>
      <c r="BS33" s="44"/>
      <c r="BT33" s="44"/>
    </row>
    <row r="34" spans="1:72" ht="19.899999999999999" customHeight="1" x14ac:dyDescent="0.25">
      <c r="A34" s="2"/>
      <c r="B34" s="2"/>
      <c r="C34" s="2"/>
      <c r="D34" s="2"/>
      <c r="E34" s="2"/>
      <c r="F34" s="2"/>
      <c r="G34" s="2"/>
      <c r="H34" s="2"/>
      <c r="I34" s="2"/>
      <c r="J34" s="2"/>
      <c r="K34" s="2"/>
      <c r="L34" s="5"/>
      <c r="M34" s="2"/>
      <c r="N34" s="2"/>
      <c r="O34" s="2"/>
      <c r="P34" s="2"/>
      <c r="Q34" s="2"/>
      <c r="R34" s="2"/>
      <c r="S34" s="2"/>
      <c r="T34" s="2"/>
      <c r="U34" s="2"/>
      <c r="V34" s="2"/>
      <c r="W34" s="2"/>
      <c r="X34" s="2"/>
      <c r="Y34" s="2"/>
      <c r="Z34" s="2"/>
      <c r="AA34" s="2"/>
      <c r="AB34" s="2"/>
      <c r="AC34" s="2"/>
      <c r="AD34" s="2"/>
      <c r="AE34" s="2"/>
      <c r="AF34" s="2"/>
      <c r="AG34" s="2"/>
      <c r="AH34" s="2"/>
      <c r="AI34" s="2"/>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44"/>
      <c r="BL34" s="44"/>
      <c r="BM34" s="44"/>
      <c r="BN34" s="44"/>
      <c r="BO34" s="44"/>
      <c r="BP34" s="44"/>
      <c r="BQ34" s="44"/>
      <c r="BR34" s="44"/>
      <c r="BS34" s="44"/>
      <c r="BT34" s="44"/>
    </row>
    <row r="35" spans="1:72" ht="19.899999999999999" customHeight="1" x14ac:dyDescent="0.25">
      <c r="A35" s="2"/>
      <c r="B35" s="2"/>
      <c r="C35" s="2"/>
      <c r="D35" s="2"/>
      <c r="E35" s="2"/>
      <c r="F35" s="2"/>
      <c r="G35" s="2"/>
      <c r="H35" s="2"/>
      <c r="I35" s="2"/>
      <c r="J35" s="2"/>
      <c r="K35" s="2"/>
      <c r="L35" s="5"/>
      <c r="M35" s="2"/>
      <c r="N35" s="2"/>
      <c r="O35" s="2"/>
      <c r="P35" s="2"/>
      <c r="Q35" s="2"/>
      <c r="R35" s="2"/>
      <c r="S35" s="2"/>
      <c r="T35" s="2"/>
      <c r="U35" s="2"/>
      <c r="V35" s="2"/>
      <c r="W35" s="2"/>
      <c r="X35" s="2"/>
      <c r="Y35" s="2"/>
      <c r="Z35" s="2"/>
      <c r="AA35" s="2"/>
      <c r="AB35" s="2"/>
      <c r="AC35" s="2"/>
      <c r="AD35" s="2"/>
      <c r="AE35" s="2"/>
      <c r="AF35" s="2"/>
      <c r="AG35" s="2"/>
      <c r="AH35" s="2"/>
      <c r="AI35" s="2"/>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44"/>
      <c r="BL35" s="44"/>
      <c r="BM35" s="44"/>
      <c r="BN35" s="44"/>
      <c r="BO35" s="44"/>
      <c r="BP35" s="44"/>
      <c r="BQ35" s="44"/>
      <c r="BR35" s="44"/>
      <c r="BS35" s="44"/>
      <c r="BT35" s="44"/>
    </row>
    <row r="36" spans="1:72" ht="19.899999999999999" customHeight="1" x14ac:dyDescent="0.25">
      <c r="A36" s="2"/>
      <c r="B36" s="2"/>
      <c r="C36" s="2"/>
      <c r="D36" s="2"/>
      <c r="E36" s="2"/>
      <c r="F36" s="2"/>
      <c r="G36" s="2"/>
      <c r="H36" s="2"/>
      <c r="I36" s="2"/>
      <c r="J36" s="2"/>
      <c r="K36" s="2"/>
      <c r="L36" s="5"/>
      <c r="M36" s="2"/>
      <c r="N36" s="2"/>
      <c r="O36" s="2"/>
      <c r="P36" s="2"/>
      <c r="Q36" s="2"/>
      <c r="R36" s="2"/>
      <c r="S36" s="2"/>
      <c r="T36" s="2"/>
      <c r="U36" s="2"/>
      <c r="V36" s="2"/>
      <c r="W36" s="2"/>
      <c r="X36" s="2"/>
      <c r="Y36" s="2"/>
      <c r="Z36" s="2"/>
      <c r="AA36" s="2"/>
      <c r="AB36" s="2"/>
      <c r="AC36" s="2"/>
      <c r="AD36" s="2"/>
      <c r="AE36" s="2"/>
      <c r="AF36" s="2"/>
      <c r="AG36" s="2"/>
      <c r="AH36" s="2"/>
      <c r="AI36" s="2"/>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44"/>
      <c r="BL36" s="44"/>
      <c r="BM36" s="44"/>
      <c r="BN36" s="44"/>
      <c r="BO36" s="44"/>
      <c r="BP36" s="44"/>
      <c r="BQ36" s="44"/>
      <c r="BR36" s="44"/>
      <c r="BS36" s="44"/>
      <c r="BT36" s="44"/>
    </row>
    <row r="37" spans="1:72" ht="19.899999999999999" customHeight="1" x14ac:dyDescent="0.25">
      <c r="A37" s="2"/>
      <c r="B37" s="2"/>
      <c r="C37" s="2"/>
      <c r="D37" s="2"/>
      <c r="E37" s="2"/>
      <c r="F37" s="2"/>
      <c r="G37" s="2"/>
      <c r="H37" s="2"/>
      <c r="I37" s="2"/>
      <c r="J37" s="2"/>
      <c r="K37" s="2"/>
      <c r="L37" s="5"/>
      <c r="M37" s="2"/>
      <c r="N37" s="2"/>
      <c r="O37" s="2"/>
      <c r="P37" s="2"/>
      <c r="Q37" s="2"/>
      <c r="R37" s="2"/>
      <c r="S37" s="2"/>
      <c r="T37" s="2"/>
      <c r="U37" s="2"/>
      <c r="V37" s="2"/>
      <c r="W37" s="2"/>
      <c r="X37" s="2"/>
      <c r="Y37" s="2"/>
      <c r="Z37" s="2"/>
      <c r="AA37" s="2"/>
      <c r="AB37" s="2"/>
      <c r="AC37" s="2"/>
      <c r="AD37" s="2"/>
      <c r="AE37" s="2"/>
      <c r="AF37" s="2"/>
      <c r="AG37" s="2"/>
      <c r="AH37" s="2"/>
      <c r="AI37" s="2"/>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44"/>
      <c r="BL37" s="44"/>
      <c r="BM37" s="44"/>
      <c r="BN37" s="44"/>
      <c r="BO37" s="44"/>
      <c r="BP37" s="44"/>
      <c r="BQ37" s="44"/>
      <c r="BR37" s="44"/>
      <c r="BS37" s="44"/>
      <c r="BT37" s="44"/>
    </row>
    <row r="38" spans="1:72" ht="19.899999999999999" customHeight="1" x14ac:dyDescent="0.25">
      <c r="A38" s="2"/>
      <c r="B38" s="2"/>
      <c r="C38" s="2"/>
      <c r="D38" s="2"/>
      <c r="E38" s="2"/>
      <c r="F38" s="2"/>
      <c r="G38" s="2"/>
      <c r="H38" s="2"/>
      <c r="I38" s="2"/>
      <c r="J38" s="2"/>
      <c r="K38" s="2"/>
      <c r="L38" s="5"/>
      <c r="M38" s="2"/>
      <c r="N38" s="2"/>
      <c r="O38" s="2"/>
      <c r="P38" s="2"/>
      <c r="Q38" s="2"/>
      <c r="R38" s="2"/>
      <c r="S38" s="2"/>
      <c r="T38" s="2"/>
      <c r="U38" s="2"/>
      <c r="V38" s="2"/>
      <c r="W38" s="2"/>
      <c r="X38" s="2"/>
      <c r="Y38" s="2"/>
      <c r="Z38" s="2"/>
      <c r="AA38" s="2"/>
      <c r="AB38" s="2"/>
      <c r="AC38" s="2"/>
      <c r="AD38" s="2"/>
      <c r="AE38" s="2"/>
      <c r="AF38" s="2"/>
      <c r="AG38" s="2"/>
      <c r="AH38" s="2"/>
      <c r="AI38" s="2"/>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44"/>
      <c r="BL38" s="44"/>
      <c r="BM38" s="44"/>
      <c r="BN38" s="44"/>
      <c r="BO38" s="44"/>
      <c r="BP38" s="44"/>
      <c r="BQ38" s="44"/>
      <c r="BR38" s="44"/>
      <c r="BS38" s="44"/>
      <c r="BT38" s="44"/>
    </row>
    <row r="39" spans="1:72" ht="19.899999999999999" customHeight="1" x14ac:dyDescent="0.25">
      <c r="A39" s="2"/>
      <c r="B39" s="2"/>
      <c r="C39" s="2"/>
      <c r="D39" s="2"/>
      <c r="E39" s="2"/>
      <c r="F39" s="2"/>
      <c r="G39" s="2"/>
      <c r="H39" s="2"/>
      <c r="I39" s="2"/>
      <c r="J39" s="2"/>
      <c r="K39" s="2"/>
      <c r="L39" s="5"/>
      <c r="M39" s="2"/>
      <c r="N39" s="2"/>
      <c r="O39" s="2"/>
      <c r="P39" s="2"/>
      <c r="Q39" s="2"/>
      <c r="R39" s="2"/>
      <c r="S39" s="2"/>
      <c r="T39" s="2"/>
      <c r="U39" s="2"/>
      <c r="V39" s="2"/>
      <c r="W39" s="2"/>
      <c r="X39" s="2"/>
      <c r="Y39" s="2"/>
      <c r="Z39" s="2"/>
      <c r="AA39" s="2"/>
      <c r="AB39" s="2"/>
      <c r="AC39" s="2"/>
      <c r="AD39" s="2"/>
      <c r="AE39" s="2"/>
      <c r="AF39" s="2"/>
      <c r="AG39" s="2"/>
      <c r="AH39" s="2"/>
      <c r="AI39" s="2"/>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44"/>
      <c r="BL39" s="44"/>
      <c r="BM39" s="44"/>
      <c r="BN39" s="44"/>
      <c r="BO39" s="44"/>
      <c r="BP39" s="44"/>
      <c r="BQ39" s="44"/>
      <c r="BR39" s="44"/>
      <c r="BS39" s="44"/>
      <c r="BT39" s="44"/>
    </row>
    <row r="40" spans="1:72" ht="19.899999999999999" customHeight="1" x14ac:dyDescent="0.25">
      <c r="A40" s="2"/>
      <c r="B40" s="2"/>
      <c r="C40" s="2"/>
      <c r="D40" s="2"/>
      <c r="E40" s="2"/>
      <c r="F40" s="2"/>
      <c r="G40" s="2"/>
      <c r="H40" s="2"/>
      <c r="I40" s="2"/>
      <c r="J40" s="2"/>
      <c r="K40" s="2"/>
      <c r="L40" s="5"/>
      <c r="M40" s="2"/>
      <c r="N40" s="2"/>
      <c r="O40" s="2"/>
      <c r="P40" s="2"/>
      <c r="Q40" s="2"/>
      <c r="R40" s="2"/>
      <c r="S40" s="2"/>
      <c r="T40" s="2"/>
      <c r="U40" s="2"/>
      <c r="V40" s="2"/>
      <c r="W40" s="2"/>
      <c r="X40" s="2"/>
      <c r="Y40" s="2"/>
      <c r="Z40" s="2"/>
      <c r="AA40" s="2"/>
      <c r="AB40" s="2"/>
      <c r="AC40" s="2"/>
      <c r="AD40" s="2"/>
      <c r="AE40" s="2"/>
      <c r="AF40" s="2"/>
      <c r="AG40" s="2"/>
      <c r="AH40" s="2"/>
      <c r="AI40" s="2"/>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44"/>
      <c r="BL40" s="44"/>
      <c r="BM40" s="44"/>
      <c r="BN40" s="44"/>
      <c r="BO40" s="44"/>
      <c r="BP40" s="44"/>
      <c r="BQ40" s="44"/>
      <c r="BR40" s="44"/>
      <c r="BS40" s="44"/>
      <c r="BT40" s="44"/>
    </row>
    <row r="41" spans="1:72" ht="19.899999999999999" customHeight="1" x14ac:dyDescent="0.25">
      <c r="A41" s="2"/>
      <c r="B41" s="2"/>
      <c r="C41" s="2"/>
      <c r="D41" s="2"/>
      <c r="E41" s="2"/>
      <c r="F41" s="2"/>
      <c r="G41" s="2"/>
      <c r="H41" s="2"/>
      <c r="I41" s="2"/>
      <c r="J41" s="2"/>
      <c r="K41" s="2"/>
      <c r="L41" s="5"/>
      <c r="M41" s="2"/>
      <c r="N41" s="2"/>
      <c r="O41" s="2"/>
      <c r="P41" s="2"/>
      <c r="Q41" s="2"/>
      <c r="R41" s="2"/>
      <c r="S41" s="2"/>
      <c r="T41" s="2"/>
      <c r="U41" s="2"/>
      <c r="V41" s="2"/>
      <c r="W41" s="2"/>
      <c r="X41" s="2"/>
      <c r="Y41" s="2"/>
      <c r="Z41" s="2"/>
      <c r="AA41" s="2"/>
      <c r="AB41" s="2"/>
      <c r="AC41" s="2"/>
      <c r="AD41" s="2"/>
      <c r="AE41" s="2"/>
      <c r="AF41" s="2"/>
      <c r="AG41" s="2"/>
      <c r="AH41" s="2"/>
      <c r="AI41" s="2"/>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44"/>
      <c r="BL41" s="44"/>
      <c r="BM41" s="44"/>
      <c r="BN41" s="44"/>
      <c r="BO41" s="44"/>
      <c r="BP41" s="44"/>
      <c r="BQ41" s="44"/>
      <c r="BR41" s="44"/>
      <c r="BS41" s="44"/>
      <c r="BT41" s="44"/>
    </row>
    <row r="42" spans="1:72" ht="19.899999999999999" customHeight="1" x14ac:dyDescent="0.25">
      <c r="A42" s="2"/>
      <c r="B42" s="2"/>
      <c r="C42" s="2"/>
      <c r="D42" s="2"/>
      <c r="E42" s="2"/>
      <c r="F42" s="2"/>
      <c r="G42" s="2"/>
      <c r="H42" s="2"/>
      <c r="I42" s="2"/>
      <c r="J42" s="2"/>
      <c r="K42" s="2"/>
      <c r="L42" s="5"/>
      <c r="M42" s="2"/>
      <c r="N42" s="2"/>
      <c r="O42" s="2"/>
      <c r="P42" s="2"/>
      <c r="Q42" s="2"/>
      <c r="R42" s="2"/>
      <c r="S42" s="2"/>
      <c r="T42" s="2"/>
      <c r="U42" s="2"/>
      <c r="V42" s="2"/>
      <c r="W42" s="2"/>
      <c r="X42" s="2"/>
      <c r="Y42" s="2"/>
      <c r="Z42" s="2"/>
      <c r="AA42" s="2"/>
      <c r="AB42" s="2"/>
      <c r="AC42" s="2"/>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44"/>
      <c r="BL42" s="44"/>
      <c r="BM42" s="44"/>
      <c r="BN42" s="44"/>
      <c r="BO42" s="44"/>
      <c r="BP42" s="44"/>
      <c r="BQ42" s="44"/>
      <c r="BR42" s="44"/>
      <c r="BS42" s="44"/>
      <c r="BT42" s="44"/>
    </row>
    <row r="43" spans="1:72" ht="19.899999999999999" customHeight="1" x14ac:dyDescent="0.25">
      <c r="A43" s="2"/>
      <c r="B43" s="2"/>
      <c r="C43" s="2"/>
      <c r="D43" s="2"/>
      <c r="E43" s="2"/>
      <c r="F43" s="2"/>
      <c r="G43" s="2"/>
      <c r="H43" s="2"/>
      <c r="I43" s="2"/>
      <c r="J43" s="2"/>
      <c r="K43" s="2"/>
      <c r="L43" s="5"/>
      <c r="M43" s="2"/>
      <c r="N43" s="2"/>
      <c r="O43" s="2"/>
      <c r="P43" s="2"/>
      <c r="Q43" s="2"/>
      <c r="R43" s="2"/>
      <c r="S43" s="2"/>
      <c r="T43" s="2"/>
      <c r="U43" s="2"/>
      <c r="V43" s="2"/>
      <c r="W43" s="2"/>
      <c r="X43" s="2"/>
      <c r="Y43" s="2"/>
      <c r="Z43" s="2"/>
      <c r="AA43" s="2"/>
      <c r="AB43" s="2"/>
      <c r="AC43" s="2"/>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44"/>
      <c r="BL43" s="44"/>
      <c r="BM43" s="44"/>
      <c r="BN43" s="44"/>
      <c r="BO43" s="44"/>
      <c r="BP43" s="44"/>
      <c r="BQ43" s="44"/>
      <c r="BR43" s="44"/>
      <c r="BS43" s="44"/>
      <c r="BT43" s="44"/>
    </row>
    <row r="44" spans="1:72" ht="19.899999999999999" customHeight="1" x14ac:dyDescent="0.25">
      <c r="A44" s="2"/>
      <c r="B44" s="2"/>
      <c r="C44" s="2"/>
      <c r="D44" s="2"/>
      <c r="E44" s="2"/>
      <c r="F44" s="2"/>
      <c r="G44" s="2"/>
      <c r="H44" s="2"/>
      <c r="I44" s="2"/>
      <c r="J44" s="2"/>
      <c r="K44" s="2"/>
      <c r="L44" s="5"/>
      <c r="M44" s="2"/>
      <c r="N44" s="2"/>
      <c r="O44" s="2"/>
      <c r="P44" s="2"/>
      <c r="Q44" s="2"/>
      <c r="R44" s="2"/>
      <c r="S44" s="2"/>
      <c r="T44" s="2"/>
      <c r="U44" s="2"/>
      <c r="V44" s="2"/>
      <c r="W44" s="2"/>
      <c r="X44" s="2"/>
      <c r="Y44" s="2"/>
      <c r="Z44" s="2"/>
      <c r="AA44" s="2"/>
      <c r="AB44" s="2"/>
      <c r="AC44" s="2"/>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44"/>
      <c r="BL44" s="44"/>
      <c r="BM44" s="44"/>
      <c r="BN44" s="44"/>
      <c r="BO44" s="44"/>
      <c r="BP44" s="44"/>
      <c r="BQ44" s="44"/>
      <c r="BR44" s="44"/>
      <c r="BS44" s="44"/>
      <c r="BT44" s="44"/>
    </row>
    <row r="45" spans="1:72" ht="19.899999999999999" customHeight="1" x14ac:dyDescent="0.25">
      <c r="A45" s="2"/>
      <c r="B45" s="2"/>
      <c r="C45" s="2"/>
      <c r="D45" s="2"/>
      <c r="E45" s="2"/>
      <c r="F45" s="2"/>
      <c r="G45" s="2"/>
      <c r="H45" s="2"/>
      <c r="I45" s="2"/>
      <c r="J45" s="2"/>
      <c r="K45" s="2"/>
      <c r="L45" s="5"/>
      <c r="M45" s="2"/>
      <c r="N45" s="2"/>
      <c r="O45" s="2"/>
      <c r="P45" s="2"/>
      <c r="Q45" s="2"/>
      <c r="R45" s="2"/>
      <c r="S45" s="2"/>
      <c r="T45" s="2"/>
      <c r="U45" s="2"/>
      <c r="V45" s="2"/>
      <c r="W45" s="2"/>
      <c r="X45" s="2"/>
      <c r="Y45" s="2"/>
      <c r="Z45" s="2"/>
      <c r="AA45" s="2"/>
      <c r="AB45" s="2"/>
      <c r="AC45" s="2"/>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44"/>
      <c r="BL45" s="44"/>
      <c r="BM45" s="44"/>
      <c r="BN45" s="44"/>
      <c r="BO45" s="44"/>
      <c r="BP45" s="44"/>
      <c r="BQ45" s="44"/>
      <c r="BR45" s="44"/>
      <c r="BS45" s="44"/>
      <c r="BT45" s="44"/>
    </row>
    <row r="46" spans="1:72" ht="19.899999999999999" customHeight="1" x14ac:dyDescent="0.25">
      <c r="A46" s="2"/>
      <c r="B46" s="2"/>
      <c r="C46" s="2"/>
      <c r="D46" s="2"/>
      <c r="E46" s="2"/>
      <c r="F46" s="2"/>
      <c r="G46" s="2"/>
      <c r="H46" s="2"/>
      <c r="I46" s="2"/>
      <c r="J46" s="2"/>
      <c r="K46" s="2"/>
      <c r="L46" s="5"/>
      <c r="M46" s="2"/>
      <c r="N46" s="2"/>
      <c r="O46" s="2"/>
      <c r="P46" s="2"/>
      <c r="Q46" s="2"/>
      <c r="R46" s="2"/>
      <c r="S46" s="2"/>
      <c r="T46" s="2"/>
      <c r="U46" s="2"/>
      <c r="V46" s="2"/>
      <c r="W46" s="2"/>
      <c r="X46" s="2"/>
      <c r="Y46" s="2"/>
      <c r="Z46" s="2"/>
      <c r="AA46" s="2"/>
      <c r="AB46" s="2"/>
      <c r="AC46" s="2"/>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44"/>
      <c r="BL46" s="44"/>
      <c r="BM46" s="44"/>
      <c r="BN46" s="44"/>
      <c r="BO46" s="44"/>
      <c r="BP46" s="44"/>
      <c r="BQ46" s="44"/>
      <c r="BR46" s="44"/>
      <c r="BS46" s="44"/>
      <c r="BT46" s="44"/>
    </row>
    <row r="47" spans="1:72" ht="19.899999999999999" customHeight="1" x14ac:dyDescent="0.25">
      <c r="A47" s="2"/>
      <c r="B47" s="2"/>
      <c r="C47" s="2"/>
      <c r="D47" s="2"/>
      <c r="E47" s="2"/>
      <c r="F47" s="2"/>
      <c r="G47" s="2"/>
      <c r="H47" s="2"/>
      <c r="I47" s="2"/>
      <c r="J47" s="2"/>
      <c r="K47" s="2"/>
      <c r="L47" s="5"/>
      <c r="M47" s="2"/>
      <c r="N47" s="2"/>
      <c r="O47" s="2"/>
      <c r="P47" s="2"/>
      <c r="Q47" s="2"/>
      <c r="R47" s="2"/>
      <c r="S47" s="2"/>
      <c r="T47" s="2"/>
      <c r="U47" s="2"/>
      <c r="V47" s="2"/>
      <c r="W47" s="2"/>
      <c r="X47" s="2"/>
      <c r="Y47" s="2"/>
      <c r="Z47" s="2"/>
      <c r="AA47" s="2"/>
      <c r="AB47" s="2"/>
      <c r="AC47" s="2"/>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44"/>
      <c r="BL47" s="44"/>
      <c r="BM47" s="44"/>
      <c r="BN47" s="44"/>
      <c r="BO47" s="44"/>
      <c r="BP47" s="44"/>
      <c r="BQ47" s="44"/>
      <c r="BR47" s="44"/>
      <c r="BS47" s="44"/>
      <c r="BT47" s="44"/>
    </row>
    <row r="48" spans="1:72" ht="19.899999999999999" customHeight="1" x14ac:dyDescent="0.25">
      <c r="A48" s="2"/>
      <c r="B48" s="2"/>
      <c r="C48" s="2"/>
      <c r="D48" s="2"/>
      <c r="E48" s="2"/>
      <c r="F48" s="2"/>
      <c r="G48" s="2"/>
      <c r="H48" s="2"/>
      <c r="I48" s="2"/>
      <c r="J48" s="2"/>
      <c r="K48" s="2"/>
      <c r="L48" s="5"/>
      <c r="M48" s="2"/>
      <c r="N48" s="2"/>
      <c r="O48" s="2"/>
      <c r="P48" s="2"/>
      <c r="Q48" s="2"/>
      <c r="R48" s="2"/>
      <c r="S48" s="2"/>
      <c r="T48" s="2"/>
      <c r="U48" s="2"/>
      <c r="V48" s="2"/>
      <c r="W48" s="2"/>
      <c r="X48" s="2"/>
      <c r="Y48" s="2"/>
      <c r="Z48" s="2"/>
      <c r="AA48" s="2"/>
      <c r="AB48" s="2"/>
      <c r="AC48" s="2"/>
    </row>
    <row r="49" spans="1:29" ht="19.899999999999999" customHeight="1" x14ac:dyDescent="0.25">
      <c r="A49" s="2"/>
      <c r="B49" s="2"/>
      <c r="C49" s="2"/>
      <c r="D49" s="2"/>
      <c r="E49" s="2"/>
      <c r="F49" s="2"/>
      <c r="G49" s="2"/>
      <c r="H49" s="2"/>
      <c r="I49" s="2"/>
      <c r="J49" s="2"/>
      <c r="K49" s="2"/>
      <c r="L49" s="5"/>
      <c r="M49" s="2"/>
      <c r="N49" s="2"/>
      <c r="O49" s="2"/>
      <c r="P49" s="2"/>
      <c r="Q49" s="2"/>
      <c r="R49" s="2"/>
      <c r="S49" s="2"/>
      <c r="T49" s="2"/>
      <c r="U49" s="2"/>
      <c r="V49" s="2"/>
      <c r="W49" s="2"/>
      <c r="X49" s="2"/>
      <c r="Y49" s="2"/>
      <c r="Z49" s="2"/>
      <c r="AA49" s="2"/>
      <c r="AB49" s="2"/>
      <c r="AC49" s="2"/>
    </row>
    <row r="50" spans="1:29" ht="19.899999999999999" customHeight="1" x14ac:dyDescent="0.25">
      <c r="A50" s="2"/>
      <c r="B50" s="2"/>
      <c r="C50" s="2"/>
      <c r="D50" s="2"/>
      <c r="E50" s="2"/>
      <c r="F50" s="2"/>
      <c r="G50" s="2"/>
      <c r="H50" s="2"/>
      <c r="I50" s="2"/>
      <c r="J50" s="2"/>
      <c r="K50" s="2"/>
      <c r="L50" s="5"/>
      <c r="M50" s="2"/>
      <c r="N50" s="2"/>
      <c r="O50" s="2"/>
      <c r="P50" s="2"/>
      <c r="Q50" s="2"/>
      <c r="R50" s="2"/>
      <c r="S50" s="2"/>
      <c r="T50" s="2"/>
      <c r="U50" s="2"/>
      <c r="V50" s="2"/>
      <c r="W50" s="2"/>
      <c r="X50" s="2"/>
      <c r="Y50" s="2"/>
      <c r="Z50" s="2"/>
      <c r="AA50" s="2"/>
      <c r="AB50" s="2"/>
      <c r="AC50" s="2"/>
    </row>
    <row r="51" spans="1:29" ht="19.899999999999999" customHeight="1" x14ac:dyDescent="0.25">
      <c r="A51" s="2"/>
      <c r="B51" s="2"/>
      <c r="C51" s="2"/>
      <c r="D51" s="2"/>
      <c r="E51" s="2"/>
      <c r="F51" s="2"/>
      <c r="G51" s="2"/>
      <c r="H51" s="2"/>
      <c r="I51" s="2"/>
      <c r="J51" s="2"/>
      <c r="K51" s="2"/>
      <c r="L51" s="5"/>
      <c r="M51" s="2"/>
      <c r="N51" s="2"/>
      <c r="O51" s="2"/>
      <c r="P51" s="2"/>
      <c r="Q51" s="2"/>
      <c r="R51" s="2"/>
      <c r="S51" s="2"/>
      <c r="T51" s="2"/>
      <c r="U51" s="2"/>
      <c r="V51" s="2"/>
      <c r="W51" s="2"/>
      <c r="X51" s="2"/>
      <c r="Y51" s="2"/>
      <c r="Z51" s="2"/>
      <c r="AA51" s="2"/>
      <c r="AB51" s="2"/>
      <c r="AC51" s="2"/>
    </row>
    <row r="52" spans="1:29" ht="19.899999999999999" customHeight="1" x14ac:dyDescent="0.25">
      <c r="A52" s="2"/>
      <c r="B52" s="2"/>
      <c r="C52" s="2"/>
      <c r="D52" s="2"/>
      <c r="E52" s="2"/>
      <c r="F52" s="2"/>
      <c r="G52" s="2"/>
      <c r="H52" s="2"/>
      <c r="I52" s="2"/>
      <c r="J52" s="2"/>
      <c r="K52" s="2"/>
      <c r="L52" s="5"/>
      <c r="M52" s="2"/>
      <c r="N52" s="2"/>
      <c r="O52" s="2"/>
      <c r="P52" s="2"/>
      <c r="Q52" s="2"/>
      <c r="R52" s="2"/>
      <c r="S52" s="2"/>
      <c r="T52" s="2"/>
      <c r="U52" s="2"/>
      <c r="V52" s="2"/>
      <c r="W52" s="2"/>
      <c r="X52" s="2"/>
      <c r="Y52" s="2"/>
      <c r="Z52" s="2"/>
      <c r="AA52" s="2"/>
      <c r="AB52" s="2"/>
      <c r="AC52" s="2"/>
    </row>
    <row r="53" spans="1:29" ht="19.899999999999999" customHeight="1" x14ac:dyDescent="0.25">
      <c r="A53" s="2"/>
      <c r="B53" s="2"/>
      <c r="C53" s="2"/>
      <c r="D53" s="2"/>
      <c r="E53" s="2"/>
      <c r="F53" s="2"/>
      <c r="G53" s="2"/>
      <c r="H53" s="2"/>
      <c r="I53" s="2"/>
      <c r="J53" s="2"/>
      <c r="K53" s="2"/>
      <c r="L53" s="5"/>
      <c r="M53" s="2"/>
      <c r="N53" s="2"/>
      <c r="O53" s="2"/>
      <c r="P53" s="2"/>
      <c r="Q53" s="2"/>
      <c r="R53" s="2"/>
      <c r="S53" s="2"/>
      <c r="T53" s="2"/>
      <c r="U53" s="2"/>
      <c r="V53" s="2"/>
      <c r="W53" s="2"/>
      <c r="X53" s="2"/>
      <c r="Y53" s="2"/>
      <c r="Z53" s="2"/>
      <c r="AA53" s="2"/>
      <c r="AB53" s="2"/>
      <c r="AC53" s="2"/>
    </row>
    <row r="54" spans="1:29" ht="19.899999999999999" customHeight="1" x14ac:dyDescent="0.25">
      <c r="A54" s="2"/>
      <c r="B54" s="2"/>
      <c r="C54" s="2"/>
      <c r="D54" s="2"/>
      <c r="E54" s="2"/>
      <c r="F54" s="2"/>
      <c r="G54" s="2"/>
      <c r="H54" s="2"/>
      <c r="I54" s="2"/>
      <c r="J54" s="2"/>
      <c r="K54" s="2"/>
      <c r="L54" s="5"/>
      <c r="M54" s="2"/>
      <c r="N54" s="2"/>
      <c r="O54" s="2"/>
      <c r="P54" s="2"/>
      <c r="Q54" s="2"/>
      <c r="R54" s="2"/>
      <c r="S54" s="2"/>
      <c r="T54" s="2"/>
      <c r="U54" s="2"/>
      <c r="V54" s="2"/>
      <c r="W54" s="2"/>
      <c r="X54" s="2"/>
      <c r="Y54" s="2"/>
      <c r="Z54" s="2"/>
      <c r="AA54" s="2"/>
      <c r="AB54" s="2"/>
      <c r="AC54" s="2"/>
    </row>
    <row r="55" spans="1:29" ht="19.899999999999999" customHeight="1" x14ac:dyDescent="0.25">
      <c r="A55" s="2"/>
      <c r="B55" s="2"/>
      <c r="C55" s="2"/>
      <c r="D55" s="2"/>
      <c r="E55" s="2"/>
      <c r="F55" s="2"/>
      <c r="G55" s="2"/>
      <c r="H55" s="2"/>
      <c r="I55" s="2"/>
      <c r="J55" s="2"/>
      <c r="K55" s="2"/>
      <c r="L55" s="5"/>
      <c r="M55" s="2"/>
      <c r="N55" s="2"/>
      <c r="O55" s="2"/>
      <c r="P55" s="2"/>
      <c r="Q55" s="2"/>
      <c r="R55" s="2"/>
      <c r="S55" s="2"/>
      <c r="T55" s="2"/>
      <c r="U55" s="2"/>
      <c r="V55" s="2"/>
      <c r="W55" s="2"/>
      <c r="X55" s="2"/>
      <c r="Y55" s="2"/>
      <c r="Z55" s="2"/>
      <c r="AA55" s="2"/>
      <c r="AB55" s="2"/>
      <c r="AC55" s="2"/>
    </row>
    <row r="56" spans="1:29" ht="19.899999999999999" customHeight="1" x14ac:dyDescent="0.25">
      <c r="A56" s="2"/>
      <c r="B56" s="2"/>
      <c r="C56" s="2"/>
      <c r="D56" s="2"/>
      <c r="E56" s="2"/>
      <c r="F56" s="2"/>
      <c r="G56" s="2"/>
      <c r="H56" s="2"/>
      <c r="I56" s="2"/>
      <c r="J56" s="2"/>
      <c r="K56" s="2"/>
      <c r="L56" s="5"/>
      <c r="M56" s="2"/>
      <c r="N56" s="2"/>
      <c r="O56" s="2"/>
      <c r="P56" s="2"/>
      <c r="Q56" s="2"/>
      <c r="R56" s="2"/>
      <c r="S56" s="2"/>
      <c r="T56" s="2"/>
      <c r="U56" s="2"/>
      <c r="V56" s="2"/>
      <c r="W56" s="2"/>
      <c r="X56" s="2"/>
      <c r="Y56" s="2"/>
      <c r="Z56" s="2"/>
      <c r="AA56" s="2"/>
      <c r="AB56" s="2"/>
      <c r="AC56" s="2"/>
    </row>
    <row r="57" spans="1:29" ht="19.899999999999999" customHeight="1" x14ac:dyDescent="0.25">
      <c r="A57" s="2"/>
      <c r="B57" s="2"/>
      <c r="C57" s="2"/>
      <c r="D57" s="2"/>
      <c r="E57" s="2"/>
      <c r="F57" s="2"/>
      <c r="G57" s="2"/>
      <c r="H57" s="2"/>
      <c r="I57" s="2"/>
      <c r="J57" s="2"/>
      <c r="K57" s="2"/>
      <c r="L57" s="5"/>
      <c r="M57" s="2"/>
      <c r="N57" s="2"/>
      <c r="O57" s="2"/>
      <c r="P57" s="2"/>
      <c r="Q57" s="2"/>
      <c r="R57" s="2"/>
      <c r="S57" s="2"/>
      <c r="T57" s="2"/>
      <c r="U57" s="2"/>
      <c r="V57" s="2"/>
      <c r="W57" s="2"/>
      <c r="X57" s="2"/>
      <c r="Y57" s="2"/>
      <c r="Z57" s="2"/>
      <c r="AA57" s="2"/>
      <c r="AB57" s="2"/>
      <c r="AC57" s="2"/>
    </row>
    <row r="58" spans="1:29" ht="19.899999999999999" customHeight="1" x14ac:dyDescent="0.25">
      <c r="A58" s="2"/>
      <c r="B58" s="2"/>
      <c r="C58" s="2"/>
      <c r="D58" s="2"/>
      <c r="E58" s="2"/>
      <c r="F58" s="2"/>
      <c r="G58" s="2"/>
      <c r="H58" s="2"/>
      <c r="I58" s="2"/>
      <c r="J58" s="2"/>
      <c r="K58" s="2"/>
      <c r="L58" s="5"/>
      <c r="M58" s="2"/>
      <c r="N58" s="2"/>
      <c r="O58" s="2"/>
      <c r="P58" s="2"/>
      <c r="Q58" s="2"/>
      <c r="R58" s="2"/>
      <c r="S58" s="2"/>
      <c r="T58" s="2"/>
      <c r="U58" s="2"/>
      <c r="V58" s="2"/>
      <c r="W58" s="2"/>
      <c r="X58" s="2"/>
      <c r="Y58" s="2"/>
      <c r="Z58" s="2"/>
      <c r="AA58" s="2"/>
      <c r="AB58" s="2"/>
      <c r="AC58" s="2"/>
    </row>
    <row r="59" spans="1:29" ht="19.899999999999999" customHeight="1" x14ac:dyDescent="0.25">
      <c r="A59" s="2"/>
      <c r="B59" s="2"/>
      <c r="C59" s="2"/>
      <c r="D59" s="2"/>
      <c r="E59" s="2"/>
      <c r="F59" s="2"/>
      <c r="G59" s="2"/>
      <c r="H59" s="2"/>
      <c r="I59" s="2"/>
      <c r="J59" s="2"/>
      <c r="K59" s="2"/>
      <c r="L59" s="5"/>
      <c r="M59" s="2"/>
      <c r="N59" s="2"/>
      <c r="O59" s="2"/>
      <c r="P59" s="2"/>
      <c r="Q59" s="2"/>
      <c r="R59" s="2"/>
      <c r="S59" s="2"/>
      <c r="T59" s="2"/>
      <c r="U59" s="2"/>
      <c r="V59" s="2"/>
      <c r="W59" s="2"/>
      <c r="X59" s="2"/>
      <c r="Y59" s="2"/>
      <c r="Z59" s="2"/>
      <c r="AA59" s="2"/>
      <c r="AB59" s="2"/>
      <c r="AC59" s="2"/>
    </row>
    <row r="60" spans="1:29" ht="19.899999999999999" customHeight="1" x14ac:dyDescent="0.25">
      <c r="A60" s="2"/>
      <c r="B60" s="2"/>
      <c r="C60" s="2"/>
      <c r="D60" s="2"/>
      <c r="E60" s="2"/>
      <c r="F60" s="2"/>
      <c r="G60" s="2"/>
      <c r="H60" s="2"/>
      <c r="I60" s="2"/>
      <c r="J60" s="2"/>
      <c r="K60" s="2"/>
      <c r="L60" s="5"/>
      <c r="M60" s="2"/>
      <c r="N60" s="2"/>
      <c r="O60" s="2"/>
      <c r="P60" s="2"/>
      <c r="Q60" s="2"/>
      <c r="R60" s="2"/>
      <c r="S60" s="2"/>
      <c r="T60" s="2"/>
      <c r="U60" s="2"/>
      <c r="V60" s="2"/>
      <c r="W60" s="2"/>
      <c r="X60" s="2"/>
      <c r="Y60" s="2"/>
      <c r="Z60" s="2"/>
      <c r="AA60" s="2"/>
      <c r="AB60" s="2"/>
      <c r="AC60" s="2"/>
    </row>
    <row r="61" spans="1:29" ht="19.899999999999999" customHeight="1" x14ac:dyDescent="0.25">
      <c r="A61" s="2"/>
      <c r="B61" s="2"/>
      <c r="C61" s="2"/>
      <c r="D61" s="2"/>
      <c r="E61" s="2"/>
      <c r="F61" s="2"/>
      <c r="G61" s="2"/>
      <c r="H61" s="2"/>
      <c r="I61" s="2"/>
      <c r="J61" s="2"/>
      <c r="K61" s="2"/>
      <c r="L61" s="5"/>
      <c r="M61" s="2"/>
      <c r="N61" s="2"/>
      <c r="O61" s="2"/>
      <c r="P61" s="2"/>
      <c r="Q61" s="2"/>
      <c r="R61" s="2"/>
      <c r="S61" s="2"/>
      <c r="T61" s="2"/>
      <c r="U61" s="2"/>
      <c r="V61" s="2"/>
      <c r="W61" s="2"/>
      <c r="X61" s="2"/>
      <c r="Y61" s="2"/>
      <c r="Z61" s="2"/>
      <c r="AA61" s="2"/>
      <c r="AB61" s="2"/>
      <c r="AC61" s="2"/>
    </row>
    <row r="62" spans="1:29" ht="19.899999999999999" customHeight="1" x14ac:dyDescent="0.25">
      <c r="A62" s="2"/>
      <c r="B62" s="2"/>
      <c r="C62" s="2"/>
      <c r="D62" s="2"/>
      <c r="E62" s="2"/>
      <c r="F62" s="2"/>
      <c r="G62" s="2"/>
      <c r="H62" s="2"/>
      <c r="I62" s="2"/>
      <c r="J62" s="2"/>
      <c r="K62" s="2"/>
      <c r="L62" s="5"/>
      <c r="M62" s="2"/>
      <c r="N62" s="2"/>
      <c r="O62" s="2"/>
      <c r="P62" s="2"/>
      <c r="Q62" s="2"/>
      <c r="R62" s="2"/>
      <c r="S62" s="2"/>
      <c r="T62" s="2"/>
      <c r="U62" s="2"/>
      <c r="V62" s="2"/>
      <c r="W62" s="2"/>
      <c r="X62" s="2"/>
      <c r="Y62" s="2"/>
      <c r="Z62" s="2"/>
      <c r="AA62" s="2"/>
      <c r="AB62" s="2"/>
      <c r="AC62" s="2"/>
    </row>
    <row r="63" spans="1:29" ht="19.899999999999999" customHeight="1" x14ac:dyDescent="0.25">
      <c r="A63" s="2"/>
      <c r="B63" s="2"/>
      <c r="C63" s="2"/>
      <c r="D63" s="2"/>
      <c r="E63" s="2"/>
      <c r="F63" s="2"/>
      <c r="G63" s="2"/>
      <c r="H63" s="2"/>
      <c r="I63" s="2"/>
      <c r="J63" s="2"/>
      <c r="K63" s="2"/>
      <c r="L63" s="5"/>
      <c r="M63" s="2"/>
      <c r="N63" s="2"/>
      <c r="O63" s="2"/>
      <c r="P63" s="2"/>
      <c r="Q63" s="2"/>
      <c r="R63" s="2"/>
      <c r="S63" s="2"/>
      <c r="T63" s="2"/>
      <c r="U63" s="2"/>
      <c r="V63" s="2"/>
      <c r="W63" s="2"/>
      <c r="X63" s="2"/>
      <c r="Y63" s="2"/>
      <c r="Z63" s="2"/>
      <c r="AA63" s="2"/>
      <c r="AB63" s="2"/>
      <c r="AC63" s="2"/>
    </row>
    <row r="64" spans="1:29" ht="19.899999999999999" customHeight="1" x14ac:dyDescent="0.25">
      <c r="A64" s="2"/>
      <c r="B64" s="2"/>
      <c r="C64" s="2"/>
      <c r="D64" s="2"/>
      <c r="E64" s="2"/>
      <c r="F64" s="2"/>
      <c r="G64" s="2"/>
      <c r="H64" s="2"/>
      <c r="I64" s="2"/>
      <c r="J64" s="2"/>
      <c r="K64" s="2"/>
      <c r="L64" s="5"/>
      <c r="M64" s="2"/>
      <c r="N64" s="2"/>
      <c r="O64" s="2"/>
      <c r="P64" s="2"/>
      <c r="Q64" s="2"/>
      <c r="R64" s="2"/>
      <c r="S64" s="2"/>
      <c r="T64" s="2"/>
      <c r="U64" s="2"/>
      <c r="V64" s="2"/>
      <c r="W64" s="2"/>
      <c r="X64" s="2"/>
      <c r="Y64" s="2"/>
      <c r="Z64" s="2"/>
      <c r="AA64" s="2"/>
      <c r="AB64" s="2"/>
      <c r="AC64" s="2"/>
    </row>
    <row r="65" spans="1:22" ht="19.899999999999999" customHeight="1" x14ac:dyDescent="0.25">
      <c r="A65" s="4"/>
      <c r="B65" s="4"/>
      <c r="C65" s="4"/>
      <c r="D65" s="4"/>
      <c r="E65" s="4"/>
      <c r="F65" s="4"/>
      <c r="G65" s="4"/>
      <c r="H65" s="4"/>
      <c r="I65" s="4"/>
      <c r="J65" s="4"/>
      <c r="K65" s="4"/>
      <c r="L65" s="7"/>
      <c r="M65" s="4"/>
      <c r="N65" s="4"/>
      <c r="O65" s="4"/>
      <c r="P65" s="4"/>
      <c r="Q65" s="4"/>
      <c r="R65" s="4"/>
      <c r="S65" s="4"/>
      <c r="T65" s="4"/>
      <c r="U65" s="4"/>
      <c r="V65" s="4"/>
    </row>
    <row r="66" spans="1:22" ht="19.899999999999999" customHeight="1" x14ac:dyDescent="0.25">
      <c r="A66" s="4"/>
      <c r="B66" s="4"/>
      <c r="C66" s="4"/>
      <c r="D66" s="4"/>
      <c r="E66" s="4"/>
      <c r="F66" s="4"/>
      <c r="G66" s="4"/>
      <c r="H66" s="4"/>
      <c r="I66" s="4"/>
      <c r="J66" s="4"/>
      <c r="K66" s="4"/>
      <c r="L66" s="7"/>
      <c r="M66" s="4"/>
      <c r="N66" s="4"/>
      <c r="O66" s="4"/>
      <c r="P66" s="4"/>
      <c r="Q66" s="4"/>
      <c r="R66" s="4"/>
      <c r="S66" s="4"/>
      <c r="T66" s="4"/>
      <c r="U66" s="4"/>
      <c r="V66" s="4"/>
    </row>
    <row r="67" spans="1:22" ht="19.899999999999999" customHeight="1" x14ac:dyDescent="0.25">
      <c r="A67" s="4"/>
      <c r="B67" s="4"/>
      <c r="C67" s="4"/>
      <c r="D67" s="4"/>
      <c r="E67" s="4"/>
      <c r="F67" s="4"/>
      <c r="G67" s="4"/>
      <c r="H67" s="4"/>
      <c r="I67" s="4"/>
      <c r="J67" s="4"/>
      <c r="K67" s="4"/>
      <c r="L67" s="7"/>
      <c r="M67" s="4"/>
      <c r="N67" s="4"/>
      <c r="O67" s="4"/>
      <c r="P67" s="4"/>
      <c r="Q67" s="4"/>
      <c r="R67" s="4"/>
      <c r="S67" s="4"/>
      <c r="T67" s="4"/>
      <c r="U67" s="4"/>
      <c r="V67" s="4"/>
    </row>
    <row r="68" spans="1:22" ht="19.899999999999999" customHeight="1" x14ac:dyDescent="0.25">
      <c r="A68" s="4"/>
      <c r="B68" s="4"/>
      <c r="C68" s="4"/>
      <c r="D68" s="4"/>
      <c r="E68" s="4"/>
      <c r="F68" s="4"/>
      <c r="G68" s="4"/>
      <c r="H68" s="4"/>
      <c r="I68" s="4"/>
      <c r="J68" s="4"/>
      <c r="K68" s="4"/>
      <c r="L68" s="7"/>
      <c r="M68" s="4"/>
      <c r="N68" s="4"/>
      <c r="O68" s="4"/>
      <c r="P68" s="4"/>
      <c r="Q68" s="4"/>
      <c r="R68" s="4"/>
      <c r="S68" s="4"/>
      <c r="T68" s="4"/>
      <c r="U68" s="4"/>
      <c r="V68" s="4"/>
    </row>
    <row r="69" spans="1:22" ht="19.899999999999999" customHeight="1" x14ac:dyDescent="0.25">
      <c r="A69" s="4"/>
      <c r="B69" s="4"/>
      <c r="C69" s="4"/>
      <c r="D69" s="4"/>
      <c r="E69" s="4"/>
      <c r="F69" s="4"/>
      <c r="G69" s="4"/>
      <c r="H69" s="4"/>
      <c r="I69" s="4"/>
      <c r="J69" s="4"/>
      <c r="K69" s="4"/>
      <c r="L69" s="7"/>
      <c r="M69" s="4"/>
      <c r="N69" s="4"/>
      <c r="O69" s="4"/>
      <c r="P69" s="4"/>
      <c r="Q69" s="4"/>
      <c r="R69" s="4"/>
      <c r="S69" s="4"/>
      <c r="T69" s="4"/>
      <c r="U69" s="4"/>
      <c r="V69" s="4"/>
    </row>
    <row r="70" spans="1:22" ht="19.899999999999999" customHeight="1" x14ac:dyDescent="0.25">
      <c r="A70" s="4"/>
      <c r="B70" s="4"/>
      <c r="C70" s="4"/>
      <c r="D70" s="4"/>
      <c r="E70" s="4"/>
      <c r="F70" s="4"/>
      <c r="G70" s="4"/>
      <c r="H70" s="4"/>
      <c r="I70" s="4"/>
      <c r="J70" s="4"/>
      <c r="K70" s="4"/>
      <c r="L70" s="7"/>
      <c r="M70" s="4"/>
      <c r="N70" s="4"/>
      <c r="O70" s="4"/>
      <c r="P70" s="4"/>
      <c r="Q70" s="4"/>
      <c r="R70" s="4"/>
      <c r="S70" s="4"/>
      <c r="T70" s="4"/>
      <c r="U70" s="4"/>
      <c r="V70" s="4"/>
    </row>
    <row r="71" spans="1:22" ht="19.899999999999999" customHeight="1" x14ac:dyDescent="0.25">
      <c r="A71" s="4"/>
      <c r="B71" s="4"/>
      <c r="C71" s="4"/>
      <c r="D71" s="4"/>
      <c r="E71" s="4"/>
      <c r="F71" s="4"/>
      <c r="G71" s="4"/>
      <c r="H71" s="4"/>
      <c r="I71" s="4"/>
      <c r="J71" s="4"/>
      <c r="K71" s="4"/>
      <c r="L71" s="7"/>
      <c r="M71" s="4"/>
      <c r="N71" s="4"/>
      <c r="O71" s="4"/>
      <c r="P71" s="4"/>
      <c r="Q71" s="4"/>
      <c r="R71" s="4"/>
      <c r="S71" s="4"/>
      <c r="T71" s="4"/>
      <c r="U71" s="4"/>
      <c r="V71" s="4"/>
    </row>
    <row r="72" spans="1:22" ht="19.899999999999999" customHeight="1" x14ac:dyDescent="0.25">
      <c r="A72" s="4"/>
      <c r="B72" s="4"/>
      <c r="C72" s="4"/>
      <c r="D72" s="4"/>
      <c r="E72" s="4"/>
      <c r="F72" s="4"/>
      <c r="G72" s="4"/>
      <c r="H72" s="4"/>
      <c r="I72" s="4"/>
      <c r="J72" s="4"/>
      <c r="K72" s="4"/>
      <c r="L72" s="7"/>
      <c r="M72" s="4"/>
      <c r="N72" s="4"/>
      <c r="O72" s="4"/>
      <c r="P72" s="4"/>
      <c r="Q72" s="4"/>
      <c r="R72" s="4"/>
      <c r="S72" s="4"/>
      <c r="T72" s="4"/>
      <c r="U72" s="4"/>
      <c r="V72" s="4"/>
    </row>
    <row r="73" spans="1:22" ht="19.899999999999999" customHeight="1" x14ac:dyDescent="0.25">
      <c r="A73" s="4"/>
      <c r="B73" s="4"/>
      <c r="C73" s="4"/>
      <c r="D73" s="4"/>
      <c r="E73" s="4"/>
      <c r="F73" s="4"/>
      <c r="G73" s="4"/>
      <c r="H73" s="4"/>
      <c r="I73" s="4"/>
      <c r="J73" s="4"/>
      <c r="K73" s="4"/>
      <c r="L73" s="7"/>
      <c r="M73" s="4"/>
      <c r="N73" s="4"/>
      <c r="O73" s="4"/>
      <c r="P73" s="4"/>
      <c r="Q73" s="4"/>
      <c r="R73" s="4"/>
      <c r="S73" s="4"/>
      <c r="T73" s="4"/>
      <c r="U73" s="4"/>
      <c r="V73" s="4"/>
    </row>
    <row r="74" spans="1:22" ht="19.899999999999999" customHeight="1" x14ac:dyDescent="0.25">
      <c r="A74" s="4"/>
      <c r="B74" s="4"/>
      <c r="C74" s="4"/>
      <c r="D74" s="4"/>
      <c r="E74" s="4"/>
      <c r="F74" s="4"/>
      <c r="G74" s="4"/>
      <c r="H74" s="4"/>
      <c r="I74" s="4"/>
      <c r="J74" s="4"/>
      <c r="K74" s="4"/>
      <c r="L74" s="7"/>
      <c r="M74" s="4"/>
      <c r="N74" s="4"/>
      <c r="O74" s="4"/>
      <c r="P74" s="4"/>
      <c r="Q74" s="4"/>
      <c r="R74" s="4"/>
      <c r="S74" s="4"/>
      <c r="T74" s="4"/>
      <c r="U74" s="4"/>
      <c r="V74" s="4"/>
    </row>
    <row r="75" spans="1:22" ht="19.899999999999999" customHeight="1" x14ac:dyDescent="0.25">
      <c r="A75" s="4"/>
      <c r="B75" s="4"/>
      <c r="C75" s="4"/>
      <c r="D75" s="4"/>
      <c r="E75" s="4"/>
      <c r="F75" s="4"/>
      <c r="G75" s="4"/>
      <c r="H75" s="4"/>
      <c r="I75" s="4"/>
      <c r="J75" s="4"/>
      <c r="K75" s="4"/>
      <c r="L75" s="7"/>
      <c r="M75" s="4"/>
      <c r="N75" s="4"/>
      <c r="O75" s="4"/>
      <c r="P75" s="4"/>
      <c r="Q75" s="4"/>
      <c r="R75" s="4"/>
      <c r="S75" s="4"/>
      <c r="T75" s="4"/>
      <c r="U75" s="4"/>
      <c r="V75" s="4"/>
    </row>
    <row r="76" spans="1:22" ht="19.899999999999999" customHeight="1" x14ac:dyDescent="0.25">
      <c r="A76" s="4"/>
      <c r="B76" s="4"/>
      <c r="C76" s="4"/>
      <c r="D76" s="4"/>
      <c r="E76" s="4"/>
      <c r="F76" s="4"/>
      <c r="G76" s="4"/>
      <c r="H76" s="4"/>
      <c r="I76" s="4"/>
      <c r="J76" s="4"/>
      <c r="K76" s="4"/>
      <c r="L76" s="7"/>
      <c r="M76" s="4"/>
      <c r="N76" s="4"/>
      <c r="O76" s="4"/>
      <c r="P76" s="4"/>
      <c r="Q76" s="4"/>
      <c r="R76" s="4"/>
      <c r="S76" s="4"/>
      <c r="T76" s="4"/>
      <c r="U76" s="4"/>
      <c r="V76" s="4"/>
    </row>
    <row r="77" spans="1:22" ht="19.899999999999999" customHeight="1" x14ac:dyDescent="0.25">
      <c r="A77" s="4"/>
      <c r="B77" s="4"/>
      <c r="C77" s="4"/>
      <c r="D77" s="4"/>
      <c r="E77" s="4"/>
      <c r="F77" s="4"/>
      <c r="G77" s="4"/>
      <c r="H77" s="4"/>
      <c r="I77" s="4"/>
      <c r="J77" s="4"/>
      <c r="K77" s="4"/>
      <c r="L77" s="7"/>
      <c r="M77" s="4"/>
      <c r="N77" s="4"/>
      <c r="O77" s="4"/>
      <c r="P77" s="4"/>
      <c r="Q77" s="4"/>
      <c r="R77" s="4"/>
      <c r="S77" s="4"/>
      <c r="T77" s="4"/>
      <c r="U77" s="4"/>
      <c r="V77" s="4"/>
    </row>
    <row r="78" spans="1:22" ht="19.899999999999999" customHeight="1" x14ac:dyDescent="0.25">
      <c r="A78" s="4"/>
      <c r="B78" s="4"/>
      <c r="C78" s="4"/>
      <c r="D78" s="4"/>
      <c r="E78" s="4"/>
      <c r="F78" s="4"/>
      <c r="G78" s="4"/>
      <c r="H78" s="4"/>
      <c r="I78" s="4"/>
      <c r="J78" s="4"/>
      <c r="K78" s="4"/>
      <c r="L78" s="7"/>
      <c r="M78" s="4"/>
      <c r="N78" s="4"/>
      <c r="O78" s="4"/>
      <c r="P78" s="4"/>
      <c r="Q78" s="4"/>
      <c r="R78" s="4"/>
      <c r="S78" s="4"/>
      <c r="T78" s="4"/>
      <c r="U78" s="4"/>
      <c r="V78" s="4"/>
    </row>
    <row r="79" spans="1:22" ht="19.899999999999999" customHeight="1" x14ac:dyDescent="0.25">
      <c r="A79" s="4"/>
      <c r="B79" s="4"/>
      <c r="C79" s="4"/>
      <c r="D79" s="4"/>
      <c r="E79" s="4"/>
      <c r="F79" s="4"/>
      <c r="G79" s="4"/>
      <c r="H79" s="4"/>
      <c r="I79" s="4"/>
      <c r="J79" s="4"/>
      <c r="K79" s="4"/>
      <c r="L79" s="7"/>
      <c r="M79" s="4"/>
      <c r="N79" s="4"/>
      <c r="O79" s="4"/>
      <c r="P79" s="4"/>
      <c r="Q79" s="4"/>
      <c r="R79" s="4"/>
      <c r="S79" s="4"/>
      <c r="T79" s="4"/>
      <c r="U79" s="4"/>
      <c r="V79" s="4"/>
    </row>
    <row r="80" spans="1:22" ht="19.899999999999999" customHeight="1" x14ac:dyDescent="0.25">
      <c r="A80" s="4"/>
      <c r="B80" s="4"/>
      <c r="C80" s="4"/>
      <c r="D80" s="4"/>
      <c r="E80" s="4"/>
      <c r="F80" s="4"/>
      <c r="G80" s="4"/>
      <c r="H80" s="4"/>
      <c r="I80" s="4"/>
      <c r="J80" s="4"/>
      <c r="K80" s="4"/>
      <c r="L80" s="7"/>
      <c r="M80" s="4"/>
      <c r="N80" s="4"/>
      <c r="O80" s="4"/>
      <c r="P80" s="4"/>
      <c r="Q80" s="4"/>
      <c r="R80" s="4"/>
      <c r="S80" s="4"/>
      <c r="T80" s="4"/>
      <c r="U80" s="4"/>
      <c r="V80" s="4"/>
    </row>
    <row r="81" spans="1:22" ht="19.899999999999999" customHeight="1" x14ac:dyDescent="0.25">
      <c r="A81" s="4"/>
      <c r="B81" s="4"/>
      <c r="C81" s="4"/>
      <c r="D81" s="4"/>
      <c r="E81" s="4"/>
      <c r="F81" s="4"/>
      <c r="G81" s="4"/>
      <c r="H81" s="4"/>
      <c r="I81" s="4"/>
      <c r="J81" s="4"/>
      <c r="K81" s="4"/>
      <c r="L81" s="7"/>
      <c r="M81" s="4"/>
      <c r="N81" s="4"/>
      <c r="O81" s="4"/>
      <c r="P81" s="4"/>
      <c r="Q81" s="4"/>
      <c r="R81" s="4"/>
      <c r="S81" s="4"/>
      <c r="T81" s="4"/>
      <c r="U81" s="4"/>
      <c r="V81" s="4"/>
    </row>
    <row r="82" spans="1:22" ht="19.899999999999999" customHeight="1" x14ac:dyDescent="0.25">
      <c r="A82" s="4"/>
      <c r="B82" s="4"/>
      <c r="C82" s="4"/>
      <c r="D82" s="4"/>
      <c r="E82" s="4"/>
      <c r="F82" s="4"/>
      <c r="G82" s="4"/>
      <c r="H82" s="4"/>
      <c r="I82" s="4"/>
      <c r="J82" s="4"/>
      <c r="K82" s="4"/>
      <c r="L82" s="7"/>
      <c r="M82" s="4"/>
      <c r="N82" s="4"/>
      <c r="O82" s="4"/>
      <c r="P82" s="4"/>
      <c r="Q82" s="4"/>
      <c r="R82" s="4"/>
      <c r="S82" s="4"/>
      <c r="T82" s="4"/>
      <c r="U82" s="4"/>
      <c r="V82" s="4"/>
    </row>
    <row r="83" spans="1:22" ht="19.899999999999999" customHeight="1" x14ac:dyDescent="0.25">
      <c r="A83" s="4"/>
      <c r="B83" s="4"/>
      <c r="C83" s="4"/>
      <c r="D83" s="4"/>
      <c r="E83" s="4"/>
      <c r="F83" s="4"/>
      <c r="G83" s="4"/>
      <c r="H83" s="4"/>
      <c r="I83" s="4"/>
      <c r="J83" s="4"/>
      <c r="K83" s="4"/>
      <c r="L83" s="7"/>
      <c r="M83" s="4"/>
      <c r="N83" s="4"/>
      <c r="O83" s="4"/>
      <c r="P83" s="4"/>
      <c r="Q83" s="4"/>
      <c r="R83" s="4"/>
      <c r="S83" s="4"/>
      <c r="T83" s="4"/>
      <c r="U83" s="4"/>
      <c r="V83" s="4"/>
    </row>
  </sheetData>
  <mergeCells count="2">
    <mergeCell ref="D10:K10"/>
    <mergeCell ref="L10:S10"/>
  </mergeCells>
  <conditionalFormatting sqref="B12:B32">
    <cfRule type="cellIs" dxfId="15" priority="2" operator="lessThan">
      <formula>$D$6</formula>
    </cfRule>
    <cfRule type="cellIs" dxfId="14" priority="3" operator="between">
      <formula>$D$6</formula>
      <formula>$D$7</formula>
    </cfRule>
    <cfRule type="cellIs" dxfId="13" priority="4" operator="greaterThan">
      <formula>$D$7</formula>
    </cfRule>
  </conditionalFormatting>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rgb="FFFFFFFF"/>
  </sheetPr>
  <dimension ref="A1:AMJ1048576"/>
  <sheetViews>
    <sheetView topLeftCell="A10" workbookViewId="0">
      <selection activeCell="K12" sqref="K12"/>
    </sheetView>
  </sheetViews>
  <sheetFormatPr baseColWidth="10" defaultColWidth="10.5" defaultRowHeight="18" x14ac:dyDescent="0.25"/>
  <cols>
    <col min="1" max="1" width="7.25" style="6" customWidth="1"/>
    <col min="2" max="2" width="6.125" style="6" customWidth="1"/>
    <col min="3" max="3" width="6" style="6" customWidth="1"/>
    <col min="4" max="4" width="31.25" style="6" customWidth="1"/>
    <col min="5" max="24" width="4.625" style="6" customWidth="1"/>
    <col min="25" max="25" width="5.375" style="6" customWidth="1"/>
    <col min="26" max="26" width="8.75" style="10" customWidth="1"/>
    <col min="27" max="27" width="5.625" style="6" customWidth="1"/>
    <col min="28" max="64" width="10.5" style="6"/>
    <col min="65" max="1024" width="10.5" style="1"/>
  </cols>
  <sheetData>
    <row r="1" spans="1:72" ht="19.899999999999999" customHeight="1" x14ac:dyDescent="0.25">
      <c r="A1" s="5"/>
      <c r="B1" s="5"/>
      <c r="C1" s="5"/>
      <c r="D1" s="5"/>
      <c r="E1" s="5"/>
      <c r="F1" s="5"/>
      <c r="G1" s="5"/>
      <c r="H1" s="5"/>
      <c r="I1" s="5"/>
      <c r="J1" s="5"/>
      <c r="K1" s="5"/>
      <c r="L1" s="5"/>
      <c r="M1" s="5"/>
      <c r="N1" s="5"/>
      <c r="O1" s="5"/>
      <c r="P1" s="5"/>
      <c r="Q1" s="5"/>
      <c r="R1" s="5"/>
      <c r="S1" s="5"/>
      <c r="T1" s="5"/>
      <c r="U1" s="5"/>
      <c r="V1" s="5"/>
      <c r="W1" s="5"/>
      <c r="X1" s="5"/>
      <c r="Y1" s="5"/>
      <c r="Z1" s="86"/>
      <c r="AA1" s="5"/>
      <c r="AB1" s="5"/>
      <c r="AC1" s="5"/>
      <c r="AD1" s="5"/>
      <c r="AE1" s="5"/>
      <c r="AF1" s="5"/>
      <c r="AG1" s="5"/>
      <c r="AH1" s="5"/>
      <c r="AI1" s="5"/>
      <c r="AJ1" s="5"/>
      <c r="AK1" s="5"/>
      <c r="AL1" s="5"/>
      <c r="AM1" s="5"/>
      <c r="AN1" s="5"/>
      <c r="AO1" s="5"/>
      <c r="AP1" s="5"/>
      <c r="AQ1" s="5"/>
      <c r="AR1" s="5"/>
      <c r="AS1" s="5"/>
      <c r="AT1" s="5"/>
      <c r="AU1" s="5"/>
      <c r="AV1" s="5"/>
      <c r="AW1" s="5"/>
      <c r="AX1" s="5"/>
      <c r="AY1" s="5"/>
      <c r="AZ1" s="5"/>
      <c r="BA1" s="12"/>
      <c r="BB1" s="12"/>
      <c r="BC1" s="12"/>
      <c r="BD1" s="12"/>
      <c r="BE1" s="12"/>
      <c r="BF1" s="12"/>
      <c r="BG1" s="12"/>
      <c r="BH1" s="12"/>
      <c r="BI1" s="12"/>
      <c r="BJ1" s="12"/>
      <c r="BK1" s="12"/>
      <c r="BL1" s="12"/>
      <c r="BM1" s="3"/>
      <c r="BN1" s="3"/>
      <c r="BO1" s="3"/>
      <c r="BP1" s="3"/>
      <c r="BQ1" s="3"/>
      <c r="BR1" s="3"/>
      <c r="BS1" s="3"/>
      <c r="BT1" s="3"/>
    </row>
    <row r="2" spans="1:72" ht="35.1" customHeight="1" x14ac:dyDescent="0.4">
      <c r="A2" s="5"/>
      <c r="B2" s="5"/>
      <c r="C2" s="5"/>
      <c r="D2" s="5"/>
      <c r="E2" s="87" t="s">
        <v>123</v>
      </c>
      <c r="F2" s="88"/>
      <c r="G2" s="88"/>
      <c r="H2" s="88"/>
      <c r="I2" s="88"/>
      <c r="J2" s="88"/>
      <c r="K2" s="88"/>
      <c r="L2" s="88"/>
      <c r="M2" s="88"/>
      <c r="N2" s="88"/>
      <c r="O2" s="88"/>
      <c r="P2" s="88"/>
      <c r="Q2" s="88"/>
      <c r="R2" s="88"/>
      <c r="S2" s="88"/>
      <c r="T2" s="88"/>
      <c r="U2" s="88"/>
      <c r="V2" s="5"/>
      <c r="W2" s="5"/>
      <c r="X2" s="5"/>
      <c r="Y2" s="5"/>
      <c r="Z2" s="86"/>
      <c r="AA2" s="5"/>
      <c r="AB2" s="5"/>
      <c r="AC2" s="5"/>
      <c r="AD2" s="5"/>
      <c r="AE2" s="5"/>
      <c r="AF2" s="5"/>
      <c r="AG2" s="5"/>
      <c r="AH2" s="5"/>
      <c r="AI2" s="5"/>
      <c r="AJ2" s="5"/>
      <c r="AK2" s="5"/>
      <c r="AL2" s="5"/>
      <c r="AM2" s="5"/>
      <c r="AN2" s="5"/>
      <c r="AO2" s="5"/>
      <c r="AP2" s="5"/>
      <c r="AQ2" s="5"/>
      <c r="AR2" s="5"/>
      <c r="AS2" s="5"/>
      <c r="AT2" s="5"/>
      <c r="AU2" s="5"/>
      <c r="AV2" s="5"/>
      <c r="AW2" s="5"/>
      <c r="AX2" s="5"/>
      <c r="AY2" s="5"/>
      <c r="AZ2" s="5"/>
      <c r="BA2" s="12"/>
      <c r="BB2" s="12"/>
      <c r="BC2" s="12"/>
      <c r="BD2" s="12"/>
      <c r="BE2" s="12"/>
      <c r="BF2" s="12"/>
      <c r="BG2" s="12"/>
      <c r="BH2" s="12"/>
      <c r="BI2" s="12"/>
      <c r="BJ2" s="12"/>
      <c r="BK2" s="12"/>
      <c r="BL2" s="12"/>
      <c r="BM2" s="3"/>
      <c r="BN2" s="3"/>
      <c r="BO2" s="3"/>
      <c r="BP2" s="3"/>
      <c r="BQ2" s="3"/>
      <c r="BR2" s="3"/>
      <c r="BS2" s="3"/>
      <c r="BT2" s="3"/>
    </row>
    <row r="3" spans="1:72" ht="19.899999999999999" customHeight="1" x14ac:dyDescent="0.25">
      <c r="A3" s="5"/>
      <c r="B3" s="5"/>
      <c r="C3" s="5"/>
      <c r="D3" s="283"/>
      <c r="E3" s="284"/>
      <c r="F3" s="5"/>
      <c r="G3" s="5"/>
      <c r="H3" s="5"/>
      <c r="I3" s="5"/>
      <c r="J3" s="5"/>
      <c r="K3" s="5"/>
      <c r="L3" s="5"/>
      <c r="M3" s="5"/>
      <c r="N3" s="5"/>
      <c r="O3" s="5"/>
      <c r="P3" s="5"/>
      <c r="Q3" s="5"/>
      <c r="R3" s="5"/>
      <c r="S3" s="5"/>
      <c r="T3" s="5"/>
      <c r="U3" s="5"/>
      <c r="V3" s="5"/>
      <c r="W3" s="5"/>
      <c r="X3" s="5"/>
      <c r="Y3" s="5"/>
      <c r="Z3" s="86"/>
      <c r="AA3" s="5"/>
      <c r="AB3" s="5"/>
      <c r="AC3" s="5"/>
      <c r="AD3" s="5"/>
      <c r="AE3" s="5"/>
      <c r="AF3" s="5"/>
      <c r="AG3" s="5"/>
      <c r="AH3" s="5"/>
      <c r="AI3" s="5"/>
      <c r="AJ3" s="5"/>
      <c r="AK3" s="5"/>
      <c r="AL3" s="5"/>
      <c r="AM3" s="5"/>
      <c r="AN3" s="5"/>
      <c r="AO3" s="5"/>
      <c r="AP3" s="5"/>
      <c r="AQ3" s="5"/>
      <c r="AR3" s="5"/>
      <c r="AS3" s="5"/>
      <c r="AT3" s="5"/>
      <c r="AU3" s="5"/>
      <c r="AV3" s="5"/>
      <c r="AW3" s="5"/>
      <c r="AX3" s="5"/>
      <c r="AY3" s="5"/>
      <c r="AZ3" s="5"/>
      <c r="BA3" s="12"/>
      <c r="BB3" s="12"/>
      <c r="BC3" s="12"/>
      <c r="BD3" s="12"/>
      <c r="BE3" s="12"/>
      <c r="BF3" s="12"/>
      <c r="BG3" s="12"/>
      <c r="BH3" s="12"/>
      <c r="BI3" s="12"/>
      <c r="BJ3" s="12"/>
      <c r="BK3" s="12"/>
      <c r="BL3" s="12"/>
      <c r="BM3" s="3"/>
      <c r="BN3" s="3"/>
      <c r="BO3" s="3"/>
      <c r="BP3" s="3"/>
      <c r="BQ3" s="3"/>
      <c r="BR3" s="3"/>
      <c r="BS3" s="3"/>
      <c r="BT3" s="3"/>
    </row>
    <row r="4" spans="1:72" ht="19.899999999999999" customHeight="1" x14ac:dyDescent="0.25">
      <c r="A4" s="5"/>
      <c r="B4" s="5"/>
      <c r="C4" s="89" t="s">
        <v>124</v>
      </c>
      <c r="D4" s="90" t="s">
        <v>125</v>
      </c>
      <c r="E4" s="11" t="s">
        <v>126</v>
      </c>
      <c r="AB4" s="5"/>
      <c r="AC4" s="5"/>
      <c r="AD4" s="5"/>
      <c r="AE4" s="5"/>
      <c r="AF4" s="5"/>
      <c r="AG4" s="5"/>
      <c r="AH4" s="5"/>
      <c r="AI4" s="5"/>
      <c r="AJ4" s="5"/>
      <c r="AK4" s="5"/>
      <c r="AL4" s="5"/>
      <c r="AM4" s="5"/>
      <c r="AN4" s="5"/>
      <c r="AO4" s="5"/>
      <c r="AP4" s="5"/>
      <c r="AQ4" s="5"/>
      <c r="AR4" s="5"/>
      <c r="AS4" s="5"/>
      <c r="AT4" s="5"/>
      <c r="AU4" s="5"/>
      <c r="AV4" s="5"/>
      <c r="AW4" s="5"/>
      <c r="AX4" s="5"/>
      <c r="AY4" s="5"/>
      <c r="AZ4" s="5"/>
      <c r="BA4" s="12"/>
      <c r="BB4" s="12"/>
      <c r="BC4" s="12"/>
      <c r="BD4" s="12"/>
      <c r="BE4" s="12"/>
      <c r="BF4" s="12"/>
      <c r="BG4" s="12"/>
      <c r="BH4" s="12"/>
      <c r="BI4" s="12"/>
      <c r="BJ4" s="12"/>
      <c r="BK4" s="12"/>
      <c r="BL4" s="12"/>
      <c r="BM4" s="3"/>
      <c r="BN4" s="3"/>
      <c r="BO4" s="3"/>
      <c r="BP4" s="3"/>
      <c r="BQ4" s="3"/>
      <c r="BR4" s="3"/>
      <c r="BS4" s="3"/>
      <c r="BT4" s="3"/>
    </row>
    <row r="5" spans="1:72" ht="19.899999999999999" customHeight="1" x14ac:dyDescent="0.25">
      <c r="A5" s="5"/>
      <c r="B5" s="5"/>
      <c r="C5" s="91" t="s">
        <v>127</v>
      </c>
      <c r="D5" s="31" t="s">
        <v>128</v>
      </c>
      <c r="E5" s="11" t="s">
        <v>129</v>
      </c>
      <c r="AB5" s="5"/>
      <c r="AC5" s="5"/>
      <c r="AD5" s="5"/>
      <c r="AE5" s="5"/>
      <c r="AF5" s="5"/>
      <c r="AG5" s="5"/>
      <c r="AH5" s="5"/>
      <c r="AI5" s="5"/>
      <c r="AJ5" s="5"/>
      <c r="AK5" s="5"/>
      <c r="AL5" s="5"/>
      <c r="AM5" s="5"/>
      <c r="AN5" s="5"/>
      <c r="AO5" s="5"/>
      <c r="AP5" s="5"/>
      <c r="AQ5" s="5"/>
      <c r="AR5" s="5"/>
      <c r="AS5" s="5"/>
      <c r="AT5" s="5"/>
      <c r="AU5" s="5"/>
      <c r="AV5" s="5"/>
      <c r="AW5" s="5"/>
      <c r="AX5" s="5"/>
      <c r="AY5" s="5"/>
      <c r="AZ5" s="5"/>
      <c r="BA5" s="12"/>
      <c r="BB5" s="12"/>
      <c r="BC5" s="12"/>
      <c r="BD5" s="12"/>
      <c r="BE5" s="12"/>
      <c r="BF5" s="12"/>
      <c r="BG5" s="12"/>
      <c r="BH5" s="12"/>
      <c r="BI5" s="12"/>
      <c r="BJ5" s="12"/>
      <c r="BK5" s="12"/>
      <c r="BL5" s="12"/>
      <c r="BM5" s="3"/>
      <c r="BN5" s="3"/>
      <c r="BO5" s="3"/>
      <c r="BP5" s="3"/>
      <c r="BQ5" s="3"/>
      <c r="BR5" s="3"/>
      <c r="BS5" s="3"/>
      <c r="BT5" s="3"/>
    </row>
    <row r="6" spans="1:72" ht="19.899999999999999" customHeight="1" x14ac:dyDescent="0.25">
      <c r="A6" s="5"/>
      <c r="B6" s="5"/>
      <c r="C6" s="92" t="s">
        <v>130</v>
      </c>
      <c r="D6" s="31" t="s">
        <v>131</v>
      </c>
      <c r="E6" s="11" t="s">
        <v>132</v>
      </c>
      <c r="AB6" s="5"/>
      <c r="AC6" s="5"/>
      <c r="AD6" s="5"/>
      <c r="AE6" s="5"/>
      <c r="AF6" s="5"/>
      <c r="AG6" s="5"/>
      <c r="AH6" s="5"/>
      <c r="AI6" s="5"/>
      <c r="AJ6" s="5"/>
      <c r="AK6" s="5"/>
      <c r="AL6" s="5"/>
      <c r="AM6" s="5"/>
      <c r="AN6" s="5"/>
      <c r="AO6" s="5"/>
      <c r="AP6" s="5"/>
      <c r="AQ6" s="5"/>
      <c r="AR6" s="5"/>
      <c r="AS6" s="5"/>
      <c r="AT6" s="5"/>
      <c r="AU6" s="5"/>
      <c r="AV6" s="5"/>
      <c r="AW6" s="5"/>
      <c r="AX6" s="5"/>
      <c r="AY6" s="5"/>
      <c r="AZ6" s="5"/>
      <c r="BA6" s="12"/>
      <c r="BB6" s="12"/>
      <c r="BC6" s="12"/>
      <c r="BD6" s="12"/>
      <c r="BE6" s="12"/>
      <c r="BF6" s="12"/>
      <c r="BG6" s="12"/>
      <c r="BH6" s="12"/>
      <c r="BI6" s="12"/>
      <c r="BJ6" s="12"/>
      <c r="BK6" s="12"/>
      <c r="BL6" s="12"/>
      <c r="BM6" s="3"/>
      <c r="BN6" s="3"/>
      <c r="BO6" s="3"/>
      <c r="BP6" s="3"/>
      <c r="BQ6" s="3"/>
      <c r="BR6" s="3"/>
      <c r="BS6" s="3"/>
      <c r="BT6" s="3"/>
    </row>
    <row r="7" spans="1:72" ht="19.899999999999999" customHeight="1" x14ac:dyDescent="0.25">
      <c r="A7" s="5"/>
      <c r="B7" s="5"/>
      <c r="C7" s="93" t="s">
        <v>133</v>
      </c>
      <c r="D7" s="94" t="s">
        <v>134</v>
      </c>
      <c r="E7" s="11" t="s">
        <v>135</v>
      </c>
      <c r="AB7" s="5"/>
      <c r="AC7" s="5"/>
      <c r="AD7" s="5"/>
      <c r="AE7" s="5"/>
      <c r="AF7" s="5"/>
      <c r="AG7" s="5"/>
      <c r="AH7" s="5"/>
      <c r="AI7" s="5"/>
      <c r="AJ7" s="5"/>
      <c r="AK7" s="5"/>
      <c r="AL7" s="5"/>
      <c r="AM7" s="5"/>
      <c r="AN7" s="5"/>
      <c r="AO7" s="5"/>
      <c r="AP7" s="5"/>
      <c r="AQ7" s="5"/>
      <c r="AR7" s="5"/>
      <c r="AS7" s="5"/>
      <c r="AT7" s="5"/>
      <c r="AU7" s="5"/>
      <c r="AV7" s="5"/>
      <c r="AW7" s="5"/>
      <c r="AX7" s="5"/>
      <c r="AY7" s="5"/>
      <c r="AZ7" s="5"/>
      <c r="BA7" s="12"/>
      <c r="BB7" s="12"/>
      <c r="BC7" s="12"/>
      <c r="BD7" s="12"/>
      <c r="BE7" s="12"/>
      <c r="BF7" s="12"/>
      <c r="BG7" s="12"/>
      <c r="BH7" s="12"/>
      <c r="BI7" s="12"/>
      <c r="BJ7" s="12"/>
      <c r="BK7" s="12"/>
      <c r="BL7" s="12"/>
      <c r="BM7" s="3"/>
      <c r="BN7" s="3"/>
      <c r="BO7" s="3"/>
      <c r="BP7" s="3"/>
      <c r="BQ7" s="3"/>
      <c r="BR7" s="3"/>
      <c r="BS7" s="3"/>
      <c r="BT7" s="3"/>
    </row>
    <row r="8" spans="1:72" ht="19.899999999999999" customHeight="1" x14ac:dyDescent="0.25">
      <c r="A8" s="5"/>
      <c r="B8" s="5"/>
      <c r="C8" s="95" t="s">
        <v>136</v>
      </c>
      <c r="E8" s="11"/>
      <c r="AB8" s="5"/>
      <c r="AC8" s="5"/>
      <c r="AD8" s="5"/>
      <c r="AE8" s="5"/>
      <c r="AF8" s="5"/>
      <c r="AG8" s="5"/>
      <c r="AH8" s="5"/>
      <c r="AI8" s="5"/>
      <c r="AJ8" s="5"/>
      <c r="AK8" s="5"/>
      <c r="AL8" s="5"/>
      <c r="AM8" s="5"/>
      <c r="AN8" s="5"/>
      <c r="AO8" s="5"/>
      <c r="AP8" s="5"/>
      <c r="AQ8" s="5"/>
      <c r="AR8" s="5"/>
      <c r="AS8" s="5"/>
      <c r="AT8" s="5"/>
      <c r="AU8" s="5"/>
      <c r="AV8" s="5"/>
      <c r="AW8" s="5"/>
      <c r="AX8" s="5"/>
      <c r="AY8" s="5"/>
      <c r="AZ8" s="5"/>
      <c r="BA8" s="12"/>
      <c r="BB8" s="12"/>
      <c r="BC8" s="12"/>
      <c r="BD8" s="12"/>
      <c r="BE8" s="12"/>
      <c r="BF8" s="12"/>
      <c r="BG8" s="12"/>
      <c r="BH8" s="12"/>
      <c r="BI8" s="12"/>
      <c r="BJ8" s="12"/>
      <c r="BK8" s="12"/>
      <c r="BL8" s="12"/>
      <c r="BM8" s="3"/>
      <c r="BN8" s="3"/>
      <c r="BO8" s="3"/>
      <c r="BP8" s="3"/>
      <c r="BQ8" s="3"/>
      <c r="BR8" s="3"/>
      <c r="BS8" s="3"/>
      <c r="BT8" s="3"/>
    </row>
    <row r="9" spans="1:72" ht="19.899999999999999" customHeight="1" x14ac:dyDescent="0.25">
      <c r="A9" s="5"/>
      <c r="B9" s="5"/>
      <c r="C9" s="5"/>
      <c r="D9" s="5"/>
      <c r="E9" s="5"/>
      <c r="F9" s="5"/>
      <c r="G9" s="5"/>
      <c r="H9" s="5"/>
      <c r="I9" s="5"/>
      <c r="J9" s="5"/>
      <c r="K9" s="5"/>
      <c r="L9" s="5"/>
      <c r="M9" s="5"/>
      <c r="N9" s="5"/>
      <c r="O9" s="5"/>
      <c r="P9" s="5"/>
      <c r="Q9" s="5"/>
      <c r="R9" s="5"/>
      <c r="S9" s="5"/>
      <c r="T9" s="5"/>
      <c r="U9" s="5"/>
      <c r="V9" s="5"/>
      <c r="W9" s="5"/>
      <c r="X9" s="5"/>
      <c r="Y9" s="5"/>
      <c r="Z9" s="86"/>
      <c r="AA9" s="5"/>
      <c r="AB9" s="5"/>
      <c r="AC9" s="5"/>
      <c r="AD9" s="5"/>
      <c r="AE9" s="5"/>
      <c r="AF9" s="5"/>
      <c r="AG9" s="5"/>
      <c r="AH9" s="5"/>
      <c r="AI9" s="5"/>
      <c r="AJ9" s="5"/>
      <c r="AK9" s="5"/>
      <c r="AL9" s="5"/>
      <c r="AM9" s="5"/>
      <c r="AN9" s="5"/>
      <c r="AO9" s="5"/>
      <c r="AP9" s="5"/>
      <c r="AQ9" s="5"/>
      <c r="AR9" s="5"/>
      <c r="AS9" s="5"/>
      <c r="AT9" s="5"/>
      <c r="AU9" s="5"/>
      <c r="AV9" s="5"/>
      <c r="AW9" s="5"/>
      <c r="AX9" s="5"/>
      <c r="AY9" s="5"/>
      <c r="AZ9" s="5"/>
      <c r="BA9" s="12"/>
      <c r="BB9" s="12"/>
      <c r="BC9" s="12"/>
      <c r="BD9" s="12"/>
      <c r="BE9" s="12"/>
      <c r="BF9" s="12"/>
      <c r="BG9" s="12"/>
      <c r="BH9" s="12"/>
      <c r="BI9" s="12"/>
      <c r="BJ9" s="12"/>
      <c r="BK9" s="12"/>
      <c r="BL9" s="12"/>
      <c r="BM9" s="3"/>
      <c r="BN9" s="3"/>
      <c r="BO9" s="3"/>
      <c r="BP9" s="3"/>
      <c r="BQ9" s="3"/>
      <c r="BR9" s="3"/>
      <c r="BS9" s="3"/>
      <c r="BT9" s="3"/>
    </row>
    <row r="10" spans="1:72" ht="117.2" customHeight="1" x14ac:dyDescent="0.25">
      <c r="A10" s="5"/>
      <c r="B10" s="5"/>
      <c r="C10" s="96"/>
      <c r="D10" s="97" t="s">
        <v>137</v>
      </c>
      <c r="E10" s="98" t="str">
        <f>'1. Basisdaten'!$C36</f>
        <v>M. Müller, PL</v>
      </c>
      <c r="F10" s="98" t="str">
        <f>'1. Basisdaten'!$C37</f>
        <v>S. Schmitz</v>
      </c>
      <c r="G10" s="98" t="str">
        <f>'1. Basisdaten'!$C38</f>
        <v>F. Fischer</v>
      </c>
      <c r="H10" s="98" t="str">
        <f>'1. Basisdaten'!$C39</f>
        <v>A. Aydin</v>
      </c>
      <c r="I10" s="98" t="str">
        <f>'1. Basisdaten'!$C40</f>
        <v>Y.Yilmaz</v>
      </c>
      <c r="J10" s="98" t="str">
        <f>'1. Basisdaten'!$C41</f>
        <v>N. Nowak</v>
      </c>
      <c r="K10" s="98" t="str">
        <f>'1. Basisdaten'!$C42</f>
        <v>K. Kowalczyk</v>
      </c>
      <c r="L10" s="98" t="str">
        <f>'1. Basisdaten'!$C43</f>
        <v>R.Rossi</v>
      </c>
      <c r="M10" s="98" t="str">
        <f>'1. Basisdaten'!$C44</f>
        <v>F. Ferrari</v>
      </c>
      <c r="N10" s="98" t="str">
        <f>'1. Basisdaten'!$C45</f>
        <v>S. Svoboda</v>
      </c>
      <c r="O10" s="98" t="s">
        <v>138</v>
      </c>
      <c r="P10" s="98" t="s">
        <v>139</v>
      </c>
      <c r="Q10" s="98" t="s">
        <v>140</v>
      </c>
      <c r="R10" s="98">
        <f>'1. Basisdaten'!$C47</f>
        <v>0</v>
      </c>
      <c r="S10" s="98">
        <f>'1. Basisdaten'!$C47</f>
        <v>0</v>
      </c>
      <c r="T10" s="98">
        <f>'1. Basisdaten'!$C47</f>
        <v>0</v>
      </c>
      <c r="U10" s="98">
        <f>'1. Basisdaten'!$C47</f>
        <v>0</v>
      </c>
      <c r="V10" s="98">
        <f>'1. Basisdaten'!$C47</f>
        <v>0</v>
      </c>
      <c r="W10" s="98">
        <f>'1. Basisdaten'!$C47</f>
        <v>0</v>
      </c>
      <c r="X10" s="98">
        <f>'1. Basisdaten'!$C47</f>
        <v>0</v>
      </c>
      <c r="Z10" s="99" t="s">
        <v>141</v>
      </c>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12"/>
      <c r="BB10" s="12"/>
      <c r="BC10" s="12"/>
      <c r="BD10" s="12"/>
      <c r="BE10" s="12"/>
      <c r="BF10" s="12"/>
      <c r="BG10" s="12"/>
      <c r="BH10" s="12"/>
      <c r="BI10" s="12"/>
      <c r="BJ10" s="12"/>
      <c r="BK10" s="12"/>
      <c r="BL10" s="12"/>
      <c r="BM10" s="3"/>
      <c r="BN10" s="3"/>
      <c r="BO10" s="3"/>
      <c r="BP10" s="3"/>
      <c r="BQ10" s="3"/>
      <c r="BR10" s="3"/>
      <c r="BS10" s="3"/>
      <c r="BT10" s="3"/>
    </row>
    <row r="11" spans="1:72" ht="19.899999999999999" customHeight="1" x14ac:dyDescent="0.25">
      <c r="A11" s="2"/>
      <c r="B11" s="5"/>
      <c r="C11" s="100">
        <v>1</v>
      </c>
      <c r="D11" s="101" t="str">
        <f>'2. Zeitplan'!D11</f>
        <v>Budget eingereicht</v>
      </c>
      <c r="E11" s="102" t="s">
        <v>136</v>
      </c>
      <c r="F11" s="100"/>
      <c r="G11" s="103" t="s">
        <v>124</v>
      </c>
      <c r="H11" s="100"/>
      <c r="I11" s="100"/>
      <c r="J11" s="100"/>
      <c r="K11" s="100"/>
      <c r="L11" s="100"/>
      <c r="M11" s="100"/>
      <c r="N11" s="100"/>
      <c r="O11" s="100"/>
      <c r="P11" s="100"/>
      <c r="Q11" s="100"/>
      <c r="R11" s="100"/>
      <c r="S11" s="100"/>
      <c r="T11" s="100"/>
      <c r="U11" s="100"/>
      <c r="V11" s="100"/>
      <c r="W11" s="100"/>
      <c r="X11" s="100"/>
      <c r="Z11" s="104">
        <f t="shared" ref="Z11:Z40" si="0">COUNTIF(E11:X11,$C$4)</f>
        <v>1</v>
      </c>
      <c r="AB11" s="2"/>
      <c r="AC11" s="5"/>
      <c r="AD11" s="5"/>
      <c r="AE11" s="5"/>
      <c r="AF11" s="5"/>
      <c r="AG11" s="5"/>
      <c r="AH11" s="5"/>
      <c r="AI11" s="5"/>
      <c r="AJ11" s="5"/>
      <c r="AK11" s="5"/>
      <c r="AL11" s="5"/>
      <c r="AM11" s="5"/>
      <c r="AN11" s="5"/>
      <c r="AO11" s="5"/>
      <c r="AP11" s="5"/>
      <c r="AQ11" s="5"/>
      <c r="AR11" s="5"/>
      <c r="AS11" s="5"/>
      <c r="AT11" s="5"/>
      <c r="AU11" s="5"/>
      <c r="AV11" s="5"/>
      <c r="AW11" s="5"/>
      <c r="AX11" s="5"/>
      <c r="AY11" s="5"/>
      <c r="AZ11" s="5"/>
      <c r="BA11" s="12"/>
      <c r="BB11" s="12"/>
      <c r="BC11" s="12"/>
      <c r="BD11" s="12"/>
      <c r="BE11" s="12"/>
      <c r="BF11" s="12"/>
      <c r="BG11" s="12"/>
      <c r="BH11" s="12"/>
      <c r="BI11" s="12"/>
      <c r="BJ11" s="12"/>
      <c r="BK11" s="12"/>
      <c r="BL11" s="12"/>
      <c r="BM11" s="3"/>
      <c r="BN11" s="3"/>
      <c r="BO11" s="3"/>
      <c r="BP11" s="3"/>
      <c r="BQ11" s="3"/>
      <c r="BR11" s="3"/>
      <c r="BS11" s="3"/>
      <c r="BT11" s="3"/>
    </row>
    <row r="12" spans="1:72" ht="19.899999999999999" customHeight="1" x14ac:dyDescent="0.25">
      <c r="A12" s="5"/>
      <c r="B12" s="5"/>
      <c r="C12" s="100">
        <f t="shared" ref="C12:C40" si="1">C11+1</f>
        <v>2</v>
      </c>
      <c r="D12" s="101" t="str">
        <f>'2. Zeitplan'!D12</f>
        <v>behördl. Genehmigung</v>
      </c>
      <c r="E12" s="100" t="s">
        <v>133</v>
      </c>
      <c r="F12" s="100"/>
      <c r="G12" s="100"/>
      <c r="H12" s="100" t="s">
        <v>136</v>
      </c>
      <c r="I12" s="100"/>
      <c r="J12" s="100" t="s">
        <v>124</v>
      </c>
      <c r="K12" s="100"/>
      <c r="L12" s="100"/>
      <c r="M12" s="100"/>
      <c r="N12" s="100" t="s">
        <v>136</v>
      </c>
      <c r="O12" s="100"/>
      <c r="P12" s="100"/>
      <c r="Q12" s="100" t="s">
        <v>130</v>
      </c>
      <c r="R12" s="100"/>
      <c r="S12" s="100"/>
      <c r="T12" s="100"/>
      <c r="U12" s="100"/>
      <c r="V12" s="100"/>
      <c r="W12" s="100"/>
      <c r="X12" s="100"/>
      <c r="Z12" s="104">
        <f t="shared" si="0"/>
        <v>1</v>
      </c>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12"/>
      <c r="BB12" s="12"/>
      <c r="BC12" s="12"/>
      <c r="BD12" s="12"/>
      <c r="BE12" s="12"/>
      <c r="BF12" s="12"/>
      <c r="BG12" s="12"/>
      <c r="BH12" s="12"/>
      <c r="BI12" s="12"/>
      <c r="BJ12" s="12"/>
      <c r="BK12" s="12"/>
      <c r="BL12" s="12"/>
      <c r="BM12" s="3"/>
      <c r="BN12" s="3"/>
      <c r="BO12" s="3"/>
      <c r="BP12" s="3"/>
      <c r="BQ12" s="3"/>
      <c r="BR12" s="3"/>
      <c r="BS12" s="3"/>
      <c r="BT12" s="3"/>
    </row>
    <row r="13" spans="1:72" ht="19.899999999999999" customHeight="1" x14ac:dyDescent="0.25">
      <c r="A13" s="5"/>
      <c r="B13" s="5"/>
      <c r="C13" s="100">
        <f t="shared" si="1"/>
        <v>3</v>
      </c>
      <c r="D13" s="101" t="str">
        <f>'2. Zeitplan'!D13</f>
        <v>Auftrag Fp erteilt</v>
      </c>
      <c r="E13" s="100" t="s">
        <v>133</v>
      </c>
      <c r="F13" s="100"/>
      <c r="G13" s="100"/>
      <c r="H13" s="100"/>
      <c r="I13" s="100"/>
      <c r="J13" s="100"/>
      <c r="K13" s="100"/>
      <c r="L13" s="100" t="s">
        <v>127</v>
      </c>
      <c r="M13" s="100" t="s">
        <v>136</v>
      </c>
      <c r="N13" s="100"/>
      <c r="O13" s="100" t="s">
        <v>124</v>
      </c>
      <c r="P13" s="100"/>
      <c r="Q13" s="100"/>
      <c r="R13" s="100"/>
      <c r="S13" s="100"/>
      <c r="T13" s="100"/>
      <c r="U13" s="100"/>
      <c r="V13" s="100"/>
      <c r="W13" s="100"/>
      <c r="X13" s="100"/>
      <c r="Z13" s="104">
        <f t="shared" si="0"/>
        <v>1</v>
      </c>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12"/>
      <c r="BB13" s="12"/>
      <c r="BC13" s="12"/>
      <c r="BD13" s="12"/>
      <c r="BE13" s="12"/>
      <c r="BF13" s="12"/>
      <c r="BG13" s="12"/>
      <c r="BH13" s="12"/>
      <c r="BI13" s="12"/>
      <c r="BJ13" s="12"/>
      <c r="BK13" s="12"/>
      <c r="BL13" s="12"/>
      <c r="BM13" s="3"/>
      <c r="BN13" s="3"/>
      <c r="BO13" s="3"/>
      <c r="BP13" s="3"/>
      <c r="BQ13" s="3"/>
      <c r="BR13" s="3"/>
      <c r="BS13" s="3"/>
      <c r="BT13" s="3"/>
    </row>
    <row r="14" spans="1:72" ht="19.899999999999999" customHeight="1" x14ac:dyDescent="0.25">
      <c r="A14" s="5"/>
      <c r="B14" s="5"/>
      <c r="C14" s="100">
        <f t="shared" si="1"/>
        <v>4</v>
      </c>
      <c r="D14" s="101" t="str">
        <f>'2. Zeitplan'!D14</f>
        <v>Projektmeeting 1</v>
      </c>
      <c r="E14" s="100" t="s">
        <v>124</v>
      </c>
      <c r="F14" s="100"/>
      <c r="G14" s="100"/>
      <c r="H14" s="100"/>
      <c r="I14" s="100"/>
      <c r="J14" s="100"/>
      <c r="K14" s="100"/>
      <c r="L14" s="100"/>
      <c r="M14" s="100" t="s">
        <v>136</v>
      </c>
      <c r="N14" s="100"/>
      <c r="O14" s="100"/>
      <c r="P14" s="100"/>
      <c r="Q14" s="100"/>
      <c r="R14" s="100"/>
      <c r="S14" s="100"/>
      <c r="T14" s="100"/>
      <c r="U14" s="100"/>
      <c r="V14" s="100"/>
      <c r="W14" s="100"/>
      <c r="X14" s="100"/>
      <c r="Z14" s="104">
        <f t="shared" si="0"/>
        <v>1</v>
      </c>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12"/>
      <c r="BB14" s="12"/>
      <c r="BC14" s="12"/>
      <c r="BD14" s="12"/>
      <c r="BE14" s="12"/>
      <c r="BF14" s="12"/>
      <c r="BG14" s="12"/>
      <c r="BH14" s="12"/>
      <c r="BI14" s="12"/>
      <c r="BJ14" s="12"/>
      <c r="BK14" s="12"/>
      <c r="BL14" s="12"/>
      <c r="BM14" s="3"/>
      <c r="BN14" s="3"/>
      <c r="BO14" s="3"/>
      <c r="BP14" s="3"/>
      <c r="BQ14" s="3"/>
      <c r="BR14" s="3"/>
      <c r="BS14" s="3"/>
      <c r="BT14" s="3"/>
    </row>
    <row r="15" spans="1:72" ht="19.899999999999999" customHeight="1" x14ac:dyDescent="0.25">
      <c r="A15" s="5"/>
      <c r="B15" s="5"/>
      <c r="C15" s="100">
        <f t="shared" si="1"/>
        <v>5</v>
      </c>
      <c r="D15" s="101" t="str">
        <f>'2. Zeitplan'!D15</f>
        <v xml:space="preserve">Lieferzeit Fp </v>
      </c>
      <c r="E15" s="100" t="s">
        <v>133</v>
      </c>
      <c r="F15" s="100"/>
      <c r="G15" s="100" t="s">
        <v>130</v>
      </c>
      <c r="H15" s="100"/>
      <c r="I15" s="100" t="s">
        <v>124</v>
      </c>
      <c r="J15" s="100"/>
      <c r="K15" s="100" t="s">
        <v>136</v>
      </c>
      <c r="L15" s="100"/>
      <c r="M15" s="100" t="s">
        <v>136</v>
      </c>
      <c r="N15" s="100"/>
      <c r="O15" s="100" t="s">
        <v>136</v>
      </c>
      <c r="P15" s="100"/>
      <c r="Q15" s="100"/>
      <c r="R15" s="100"/>
      <c r="S15" s="100"/>
      <c r="T15" s="100"/>
      <c r="U15" s="100"/>
      <c r="V15" s="100"/>
      <c r="W15" s="100"/>
      <c r="X15" s="100"/>
      <c r="Z15" s="104">
        <f t="shared" si="0"/>
        <v>1</v>
      </c>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12"/>
      <c r="BB15" s="12"/>
      <c r="BC15" s="12"/>
      <c r="BD15" s="12"/>
      <c r="BE15" s="12"/>
      <c r="BF15" s="12"/>
      <c r="BG15" s="12"/>
      <c r="BH15" s="12"/>
      <c r="BI15" s="12"/>
      <c r="BJ15" s="12"/>
      <c r="BK15" s="12"/>
      <c r="BL15" s="12"/>
      <c r="BM15" s="3"/>
      <c r="BN15" s="3"/>
      <c r="BO15" s="3"/>
      <c r="BP15" s="3"/>
      <c r="BQ15" s="3"/>
      <c r="BR15" s="3"/>
      <c r="BS15" s="3"/>
      <c r="BT15" s="3"/>
    </row>
    <row r="16" spans="1:72" ht="19.899999999999999" customHeight="1" x14ac:dyDescent="0.25">
      <c r="A16" s="5"/>
      <c r="B16" s="5"/>
      <c r="C16" s="100">
        <f t="shared" si="1"/>
        <v>6</v>
      </c>
      <c r="D16" s="101" t="str">
        <f>'2. Zeitplan'!D16</f>
        <v>Auftrag Pumpe erteilt</v>
      </c>
      <c r="E16" s="100" t="s">
        <v>136</v>
      </c>
      <c r="F16" s="100"/>
      <c r="G16" s="100" t="s">
        <v>136</v>
      </c>
      <c r="H16" s="100"/>
      <c r="I16" s="100"/>
      <c r="J16" s="100"/>
      <c r="K16" s="100"/>
      <c r="L16" s="100"/>
      <c r="M16" s="100" t="s">
        <v>136</v>
      </c>
      <c r="N16" s="100"/>
      <c r="O16" s="100"/>
      <c r="P16" s="100"/>
      <c r="Q16" s="100"/>
      <c r="R16" s="100"/>
      <c r="S16" s="100"/>
      <c r="T16" s="100"/>
      <c r="U16" s="100"/>
      <c r="V16" s="100"/>
      <c r="W16" s="100"/>
      <c r="X16" s="100"/>
      <c r="Z16" s="104">
        <f t="shared" si="0"/>
        <v>0</v>
      </c>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12"/>
      <c r="BB16" s="12"/>
      <c r="BC16" s="12"/>
      <c r="BD16" s="12"/>
      <c r="BE16" s="12"/>
      <c r="BF16" s="12"/>
      <c r="BG16" s="12"/>
      <c r="BH16" s="12"/>
      <c r="BI16" s="12"/>
      <c r="BJ16" s="12"/>
      <c r="BK16" s="12"/>
      <c r="BL16" s="12"/>
      <c r="BM16" s="3"/>
      <c r="BN16" s="3"/>
      <c r="BO16" s="3"/>
      <c r="BP16" s="3"/>
      <c r="BQ16" s="3"/>
      <c r="BR16" s="3"/>
      <c r="BS16" s="3"/>
      <c r="BT16" s="3"/>
    </row>
    <row r="17" spans="1:72" ht="19.899999999999999" customHeight="1" x14ac:dyDescent="0.25">
      <c r="A17" s="5"/>
      <c r="B17" s="5"/>
      <c r="C17" s="100">
        <f t="shared" si="1"/>
        <v>7</v>
      </c>
      <c r="D17" s="101" t="str">
        <f>'2. Zeitplan'!D17</f>
        <v>Lieferzeit Pumpe</v>
      </c>
      <c r="E17" s="100" t="s">
        <v>136</v>
      </c>
      <c r="F17" s="100" t="s">
        <v>136</v>
      </c>
      <c r="G17" s="100" t="s">
        <v>136</v>
      </c>
      <c r="H17" s="100"/>
      <c r="I17" s="100" t="s">
        <v>136</v>
      </c>
      <c r="J17" s="100"/>
      <c r="K17" s="100" t="s">
        <v>124</v>
      </c>
      <c r="L17" s="100" t="s">
        <v>136</v>
      </c>
      <c r="M17" s="100"/>
      <c r="N17" s="100"/>
      <c r="O17" s="100"/>
      <c r="P17" s="100"/>
      <c r="Q17" s="100"/>
      <c r="R17" s="100"/>
      <c r="S17" s="100"/>
      <c r="T17" s="100"/>
      <c r="U17" s="100"/>
      <c r="V17" s="100"/>
      <c r="W17" s="100"/>
      <c r="X17" s="100"/>
      <c r="Z17" s="104">
        <f t="shared" si="0"/>
        <v>1</v>
      </c>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12"/>
      <c r="BB17" s="12"/>
      <c r="BC17" s="12"/>
      <c r="BD17" s="12"/>
      <c r="BE17" s="12"/>
      <c r="BF17" s="12"/>
      <c r="BG17" s="12"/>
      <c r="BH17" s="12"/>
      <c r="BI17" s="12"/>
      <c r="BJ17" s="12"/>
      <c r="BK17" s="12"/>
      <c r="BL17" s="12"/>
      <c r="BM17" s="3"/>
      <c r="BN17" s="3"/>
      <c r="BO17" s="3"/>
      <c r="BP17" s="3"/>
      <c r="BQ17" s="3"/>
      <c r="BR17" s="3"/>
      <c r="BS17" s="3"/>
      <c r="BT17" s="3"/>
    </row>
    <row r="18" spans="1:72" ht="19.899999999999999" customHeight="1" x14ac:dyDescent="0.25">
      <c r="A18" s="5"/>
      <c r="B18" s="5"/>
      <c r="C18" s="100">
        <f t="shared" si="1"/>
        <v>8</v>
      </c>
      <c r="D18" s="101" t="str">
        <f>'2. Zeitplan'!D18</f>
        <v>Schulungsplan</v>
      </c>
      <c r="E18" s="100" t="s">
        <v>133</v>
      </c>
      <c r="F18" s="100" t="s">
        <v>136</v>
      </c>
      <c r="G18" s="100" t="s">
        <v>136</v>
      </c>
      <c r="H18" s="100" t="s">
        <v>124</v>
      </c>
      <c r="I18" s="100" t="s">
        <v>136</v>
      </c>
      <c r="J18" s="100"/>
      <c r="K18" s="100" t="s">
        <v>136</v>
      </c>
      <c r="L18" s="100"/>
      <c r="M18" s="100" t="s">
        <v>127</v>
      </c>
      <c r="N18" s="100"/>
      <c r="O18" s="100"/>
      <c r="P18" s="100" t="s">
        <v>136</v>
      </c>
      <c r="Q18" s="100"/>
      <c r="R18" s="100"/>
      <c r="S18" s="100"/>
      <c r="T18" s="100"/>
      <c r="U18" s="100"/>
      <c r="V18" s="100"/>
      <c r="W18" s="100"/>
      <c r="X18" s="100"/>
      <c r="Z18" s="104">
        <f t="shared" si="0"/>
        <v>1</v>
      </c>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12"/>
      <c r="BB18" s="12"/>
      <c r="BC18" s="12"/>
      <c r="BD18" s="12"/>
      <c r="BE18" s="12"/>
      <c r="BF18" s="12"/>
      <c r="BG18" s="12"/>
      <c r="BH18" s="12"/>
      <c r="BI18" s="12"/>
      <c r="BJ18" s="12"/>
      <c r="BK18" s="12"/>
      <c r="BL18" s="12"/>
      <c r="BM18" s="3"/>
      <c r="BN18" s="3"/>
      <c r="BO18" s="3"/>
      <c r="BP18" s="3"/>
      <c r="BQ18" s="3"/>
      <c r="BR18" s="3"/>
      <c r="BS18" s="3"/>
      <c r="BT18" s="3"/>
    </row>
    <row r="19" spans="1:72" ht="19.899999999999999" customHeight="1" x14ac:dyDescent="0.25">
      <c r="A19" s="5"/>
      <c r="B19" s="5"/>
      <c r="C19" s="100">
        <f t="shared" si="1"/>
        <v>9</v>
      </c>
      <c r="D19" s="101" t="str">
        <f>'2. Zeitplan'!D19</f>
        <v>Angebot Einb. Steuerung</v>
      </c>
      <c r="E19" s="100"/>
      <c r="F19" s="100"/>
      <c r="G19" s="100" t="s">
        <v>124</v>
      </c>
      <c r="H19" s="100"/>
      <c r="I19" s="100"/>
      <c r="J19" s="100"/>
      <c r="K19" s="100"/>
      <c r="L19" s="100"/>
      <c r="M19" s="100"/>
      <c r="N19" s="100"/>
      <c r="O19" s="100"/>
      <c r="P19" s="100"/>
      <c r="Q19" s="100"/>
      <c r="R19" s="100"/>
      <c r="S19" s="100"/>
      <c r="T19" s="100"/>
      <c r="U19" s="100"/>
      <c r="V19" s="100"/>
      <c r="W19" s="100"/>
      <c r="X19" s="100"/>
      <c r="Z19" s="104">
        <f t="shared" si="0"/>
        <v>1</v>
      </c>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2"/>
      <c r="BB19" s="12"/>
      <c r="BC19" s="12"/>
      <c r="BD19" s="12"/>
      <c r="BE19" s="12"/>
      <c r="BF19" s="12"/>
      <c r="BG19" s="12"/>
      <c r="BH19" s="12"/>
      <c r="BI19" s="12"/>
      <c r="BJ19" s="12"/>
      <c r="BK19" s="12"/>
      <c r="BL19" s="12"/>
      <c r="BM19" s="3"/>
      <c r="BN19" s="3"/>
      <c r="BO19" s="3"/>
      <c r="BP19" s="3"/>
      <c r="BQ19" s="3"/>
      <c r="BR19" s="3"/>
      <c r="BS19" s="3"/>
      <c r="BT19" s="3"/>
    </row>
    <row r="20" spans="1:72" ht="19.899999999999999" customHeight="1" x14ac:dyDescent="0.25">
      <c r="A20" s="5"/>
      <c r="B20" s="5"/>
      <c r="C20" s="100">
        <f t="shared" si="1"/>
        <v>10</v>
      </c>
      <c r="D20" s="101" t="str">
        <f>'2. Zeitplan'!D20</f>
        <v>Aufstellplatz räumen</v>
      </c>
      <c r="E20" s="100"/>
      <c r="F20" s="100"/>
      <c r="G20" s="100"/>
      <c r="H20" s="100"/>
      <c r="I20" s="100"/>
      <c r="J20" s="100"/>
      <c r="K20" s="100" t="s">
        <v>127</v>
      </c>
      <c r="L20" s="100"/>
      <c r="M20" s="100" t="s">
        <v>136</v>
      </c>
      <c r="N20" s="100" t="s">
        <v>124</v>
      </c>
      <c r="O20" s="100"/>
      <c r="P20" s="100"/>
      <c r="Q20" s="100"/>
      <c r="R20" s="100"/>
      <c r="S20" s="100"/>
      <c r="T20" s="100"/>
      <c r="U20" s="100"/>
      <c r="V20" s="100"/>
      <c r="W20" s="100"/>
      <c r="X20" s="100"/>
      <c r="Z20" s="104">
        <f t="shared" si="0"/>
        <v>1</v>
      </c>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12"/>
      <c r="BB20" s="12"/>
      <c r="BC20" s="12"/>
      <c r="BD20" s="12"/>
      <c r="BE20" s="12"/>
      <c r="BF20" s="12"/>
      <c r="BG20" s="12"/>
      <c r="BH20" s="12"/>
      <c r="BI20" s="12"/>
      <c r="BJ20" s="12"/>
      <c r="BK20" s="12"/>
      <c r="BL20" s="12"/>
      <c r="BM20" s="3"/>
      <c r="BN20" s="3"/>
      <c r="BO20" s="3"/>
      <c r="BP20" s="3"/>
      <c r="BQ20" s="3"/>
      <c r="BR20" s="3"/>
      <c r="BS20" s="3"/>
      <c r="BT20" s="3"/>
    </row>
    <row r="21" spans="1:72" ht="19.899999999999999" customHeight="1" x14ac:dyDescent="0.25">
      <c r="A21" s="5"/>
      <c r="B21" s="5"/>
      <c r="C21" s="100">
        <f t="shared" si="1"/>
        <v>11</v>
      </c>
      <c r="D21" s="101" t="str">
        <f>'2. Zeitplan'!D21</f>
        <v>Rohrleitungsweg suchen</v>
      </c>
      <c r="E21" s="100" t="s">
        <v>133</v>
      </c>
      <c r="F21" s="100"/>
      <c r="G21" s="100"/>
      <c r="H21" s="100"/>
      <c r="I21" s="100"/>
      <c r="J21" s="100"/>
      <c r="K21" s="100"/>
      <c r="L21" s="100"/>
      <c r="M21" s="100" t="s">
        <v>124</v>
      </c>
      <c r="N21" s="100"/>
      <c r="O21" s="100"/>
      <c r="P21" s="100" t="s">
        <v>130</v>
      </c>
      <c r="Q21" s="100"/>
      <c r="R21" s="100"/>
      <c r="S21" s="100"/>
      <c r="T21" s="100"/>
      <c r="U21" s="100"/>
      <c r="V21" s="100"/>
      <c r="W21" s="100"/>
      <c r="X21" s="100"/>
      <c r="Z21" s="104">
        <f t="shared" si="0"/>
        <v>1</v>
      </c>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12"/>
      <c r="BB21" s="12"/>
      <c r="BC21" s="12"/>
      <c r="BD21" s="12"/>
      <c r="BE21" s="12"/>
      <c r="BF21" s="12"/>
      <c r="BG21" s="12"/>
      <c r="BH21" s="12"/>
      <c r="BI21" s="12"/>
      <c r="BJ21" s="12"/>
      <c r="BK21" s="12"/>
      <c r="BL21" s="12"/>
      <c r="BM21" s="3"/>
      <c r="BN21" s="3"/>
      <c r="BO21" s="3"/>
      <c r="BP21" s="3"/>
      <c r="BQ21" s="3"/>
      <c r="BR21" s="3"/>
      <c r="BS21" s="3"/>
      <c r="BT21" s="3"/>
    </row>
    <row r="22" spans="1:72" ht="19.899999999999999" customHeight="1" x14ac:dyDescent="0.25">
      <c r="A22" s="5"/>
      <c r="B22" s="5"/>
      <c r="C22" s="100">
        <f t="shared" si="1"/>
        <v>12</v>
      </c>
      <c r="D22" s="101" t="str">
        <f>'2. Zeitplan'!D22</f>
        <v>R+I erstellen</v>
      </c>
      <c r="E22" s="100"/>
      <c r="F22" s="100"/>
      <c r="G22" s="100"/>
      <c r="H22" s="100"/>
      <c r="I22" s="100" t="s">
        <v>124</v>
      </c>
      <c r="J22" s="100"/>
      <c r="K22" s="100"/>
      <c r="L22" s="100"/>
      <c r="M22" s="100" t="s">
        <v>136</v>
      </c>
      <c r="N22" s="100"/>
      <c r="O22" s="100"/>
      <c r="P22" s="100"/>
      <c r="Q22" s="100"/>
      <c r="R22" s="100"/>
      <c r="S22" s="100"/>
      <c r="T22" s="100"/>
      <c r="U22" s="100"/>
      <c r="V22" s="100"/>
      <c r="W22" s="100"/>
      <c r="X22" s="100"/>
      <c r="Z22" s="104">
        <f t="shared" si="0"/>
        <v>1</v>
      </c>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12"/>
      <c r="BB22" s="12"/>
      <c r="BC22" s="12"/>
      <c r="BD22" s="12"/>
      <c r="BE22" s="12"/>
      <c r="BF22" s="12"/>
      <c r="BG22" s="12"/>
      <c r="BH22" s="12"/>
      <c r="BI22" s="12"/>
      <c r="BJ22" s="12"/>
      <c r="BK22" s="12"/>
      <c r="BL22" s="12"/>
      <c r="BM22" s="3"/>
      <c r="BN22" s="3"/>
      <c r="BO22" s="3"/>
      <c r="BP22" s="3"/>
      <c r="BQ22" s="3"/>
      <c r="BR22" s="3"/>
      <c r="BS22" s="3"/>
      <c r="BT22" s="3"/>
    </row>
    <row r="23" spans="1:72" ht="19.899999999999999" customHeight="1" x14ac:dyDescent="0.25">
      <c r="A23" s="5"/>
      <c r="B23" s="5"/>
      <c r="C23" s="100">
        <f t="shared" si="1"/>
        <v>13</v>
      </c>
      <c r="D23" s="101" t="str">
        <f>'2. Zeitplan'!D23</f>
        <v>Anfahrschutz errichten</v>
      </c>
      <c r="E23" s="100" t="s">
        <v>133</v>
      </c>
      <c r="F23" s="100"/>
      <c r="G23" s="100"/>
      <c r="H23" s="100"/>
      <c r="I23" s="100" t="s">
        <v>127</v>
      </c>
      <c r="J23" s="100"/>
      <c r="K23" s="100"/>
      <c r="L23" s="100"/>
      <c r="M23" s="100" t="s">
        <v>124</v>
      </c>
      <c r="N23" s="100"/>
      <c r="O23" s="100"/>
      <c r="P23" s="100"/>
      <c r="Q23" s="100"/>
      <c r="R23" s="100"/>
      <c r="S23" s="100"/>
      <c r="T23" s="100"/>
      <c r="U23" s="100"/>
      <c r="V23" s="100"/>
      <c r="W23" s="100"/>
      <c r="X23" s="100"/>
      <c r="Z23" s="104">
        <f t="shared" si="0"/>
        <v>1</v>
      </c>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12"/>
      <c r="BB23" s="12"/>
      <c r="BC23" s="12"/>
      <c r="BD23" s="12"/>
      <c r="BE23" s="12"/>
      <c r="BF23" s="12"/>
      <c r="BG23" s="12"/>
      <c r="BH23" s="12"/>
      <c r="BI23" s="12"/>
      <c r="BJ23" s="12"/>
      <c r="BK23" s="12"/>
      <c r="BL23" s="12"/>
      <c r="BM23" s="3"/>
      <c r="BN23" s="3"/>
      <c r="BO23" s="3"/>
      <c r="BP23" s="3"/>
      <c r="BQ23" s="3"/>
      <c r="BR23" s="3"/>
      <c r="BS23" s="3"/>
      <c r="BT23" s="3"/>
    </row>
    <row r="24" spans="1:72" ht="19.899999999999999" customHeight="1" x14ac:dyDescent="0.25">
      <c r="A24" s="5"/>
      <c r="B24" s="5"/>
      <c r="C24" s="100">
        <f t="shared" si="1"/>
        <v>14</v>
      </c>
      <c r="D24" s="101" t="str">
        <f>'2. Zeitplan'!D24</f>
        <v>Materialauszug</v>
      </c>
      <c r="E24" s="100"/>
      <c r="F24" s="100"/>
      <c r="G24" s="100"/>
      <c r="H24" s="100"/>
      <c r="I24" s="100"/>
      <c r="J24" s="100"/>
      <c r="K24" s="100" t="s">
        <v>124</v>
      </c>
      <c r="L24" s="100"/>
      <c r="M24" s="100" t="s">
        <v>136</v>
      </c>
      <c r="N24" s="100"/>
      <c r="O24" s="100"/>
      <c r="P24" s="100"/>
      <c r="Q24" s="100"/>
      <c r="R24" s="100"/>
      <c r="S24" s="100"/>
      <c r="T24" s="100"/>
      <c r="U24" s="100"/>
      <c r="V24" s="100"/>
      <c r="W24" s="100"/>
      <c r="X24" s="100"/>
      <c r="Z24" s="104">
        <f t="shared" si="0"/>
        <v>1</v>
      </c>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12"/>
      <c r="BB24" s="12"/>
      <c r="BC24" s="12"/>
      <c r="BD24" s="12"/>
      <c r="BE24" s="12"/>
      <c r="BF24" s="12"/>
      <c r="BG24" s="12"/>
      <c r="BH24" s="12"/>
      <c r="BI24" s="12"/>
      <c r="BJ24" s="12"/>
      <c r="BK24" s="12"/>
      <c r="BL24" s="12"/>
      <c r="BM24" s="3"/>
      <c r="BN24" s="3"/>
      <c r="BO24" s="3"/>
      <c r="BP24" s="3"/>
      <c r="BQ24" s="3"/>
      <c r="BR24" s="3"/>
      <c r="BS24" s="3"/>
      <c r="BT24" s="3"/>
    </row>
    <row r="25" spans="1:72" ht="19.899999999999999" customHeight="1" x14ac:dyDescent="0.25">
      <c r="A25" s="5"/>
      <c r="B25" s="5"/>
      <c r="C25" s="100">
        <f t="shared" si="1"/>
        <v>15</v>
      </c>
      <c r="D25" s="101" t="str">
        <f>'2. Zeitplan'!D25</f>
        <v>Bodenbeschichtung prüfen</v>
      </c>
      <c r="E25" s="100" t="s">
        <v>133</v>
      </c>
      <c r="F25" s="100"/>
      <c r="G25" s="100"/>
      <c r="H25" s="100"/>
      <c r="I25" s="100"/>
      <c r="J25" s="100" t="s">
        <v>127</v>
      </c>
      <c r="K25" s="100" t="s">
        <v>136</v>
      </c>
      <c r="L25" s="100"/>
      <c r="M25" s="100" t="s">
        <v>124</v>
      </c>
      <c r="N25" s="100"/>
      <c r="O25" s="100"/>
      <c r="P25" s="100" t="s">
        <v>130</v>
      </c>
      <c r="Q25" s="100"/>
      <c r="R25" s="100"/>
      <c r="S25" s="100"/>
      <c r="T25" s="100"/>
      <c r="U25" s="100"/>
      <c r="V25" s="100"/>
      <c r="W25" s="100"/>
      <c r="X25" s="100"/>
      <c r="Z25" s="104">
        <f t="shared" si="0"/>
        <v>1</v>
      </c>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2"/>
      <c r="BB25" s="12"/>
      <c r="BC25" s="12"/>
      <c r="BD25" s="12"/>
      <c r="BE25" s="12"/>
      <c r="BF25" s="12"/>
      <c r="BG25" s="12"/>
      <c r="BH25" s="12"/>
      <c r="BI25" s="12"/>
      <c r="BJ25" s="12"/>
      <c r="BK25" s="12"/>
      <c r="BL25" s="12"/>
      <c r="BM25" s="3"/>
      <c r="BN25" s="3"/>
      <c r="BO25" s="3"/>
      <c r="BP25" s="3"/>
      <c r="BQ25" s="3"/>
      <c r="BR25" s="3"/>
      <c r="BS25" s="3"/>
      <c r="BT25" s="3"/>
    </row>
    <row r="26" spans="1:72" ht="19.899999999999999" customHeight="1" x14ac:dyDescent="0.25">
      <c r="A26" s="5"/>
      <c r="B26" s="5"/>
      <c r="C26" s="100">
        <f t="shared" si="1"/>
        <v>16</v>
      </c>
      <c r="D26" s="101" t="str">
        <f>'2. Zeitplan'!D26</f>
        <v>FP Sockel errichten</v>
      </c>
      <c r="E26" s="100"/>
      <c r="F26" s="100"/>
      <c r="G26" s="100"/>
      <c r="H26" s="100"/>
      <c r="I26" s="100"/>
      <c r="J26" s="100"/>
      <c r="K26" s="100"/>
      <c r="L26" s="100"/>
      <c r="M26" s="100"/>
      <c r="N26" s="100"/>
      <c r="O26" s="100"/>
      <c r="P26" s="100"/>
      <c r="Q26" s="100"/>
      <c r="R26" s="100"/>
      <c r="S26" s="100"/>
      <c r="T26" s="100"/>
      <c r="U26" s="100"/>
      <c r="V26" s="100"/>
      <c r="W26" s="100"/>
      <c r="X26" s="100"/>
      <c r="Z26" s="104">
        <f t="shared" si="0"/>
        <v>0</v>
      </c>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12"/>
      <c r="BB26" s="12"/>
      <c r="BC26" s="12"/>
      <c r="BD26" s="12"/>
      <c r="BE26" s="12"/>
      <c r="BF26" s="12"/>
      <c r="BG26" s="12"/>
      <c r="BH26" s="12"/>
      <c r="BI26" s="12"/>
      <c r="BJ26" s="12"/>
      <c r="BK26" s="12"/>
      <c r="BL26" s="12"/>
      <c r="BM26" s="3"/>
      <c r="BN26" s="3"/>
      <c r="BO26" s="3"/>
      <c r="BP26" s="3"/>
      <c r="BQ26" s="3"/>
      <c r="BR26" s="3"/>
      <c r="BS26" s="3"/>
      <c r="BT26" s="3"/>
    </row>
    <row r="27" spans="1:72" ht="19.899999999999999" customHeight="1" x14ac:dyDescent="0.25">
      <c r="A27" s="5"/>
      <c r="B27" s="5"/>
      <c r="C27" s="100">
        <f t="shared" si="1"/>
        <v>17</v>
      </c>
      <c r="D27" s="101" t="str">
        <f>'2. Zeitplan'!D27</f>
        <v>Schlammtransportwagen</v>
      </c>
      <c r="E27" s="100"/>
      <c r="F27" s="100"/>
      <c r="G27" s="100"/>
      <c r="H27" s="100"/>
      <c r="I27" s="100"/>
      <c r="J27" s="100"/>
      <c r="K27" s="100"/>
      <c r="L27" s="100"/>
      <c r="M27" s="100"/>
      <c r="N27" s="100"/>
      <c r="O27" s="100"/>
      <c r="P27" s="100"/>
      <c r="Q27" s="100"/>
      <c r="R27" s="100"/>
      <c r="S27" s="100"/>
      <c r="T27" s="100"/>
      <c r="U27" s="100"/>
      <c r="V27" s="100"/>
      <c r="W27" s="100"/>
      <c r="X27" s="100"/>
      <c r="Z27" s="104">
        <f t="shared" si="0"/>
        <v>0</v>
      </c>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12"/>
      <c r="BB27" s="12"/>
      <c r="BC27" s="12"/>
      <c r="BD27" s="12"/>
      <c r="BE27" s="12"/>
      <c r="BF27" s="12"/>
      <c r="BG27" s="12"/>
      <c r="BH27" s="12"/>
      <c r="BI27" s="12"/>
      <c r="BJ27" s="12"/>
      <c r="BK27" s="12"/>
      <c r="BL27" s="12"/>
      <c r="BM27" s="3"/>
      <c r="BN27" s="3"/>
      <c r="BO27" s="3"/>
      <c r="BP27" s="3"/>
      <c r="BQ27" s="3"/>
      <c r="BR27" s="3"/>
      <c r="BS27" s="3"/>
      <c r="BT27" s="3"/>
    </row>
    <row r="28" spans="1:72" ht="19.899999999999999" customHeight="1" x14ac:dyDescent="0.25">
      <c r="A28" s="5"/>
      <c r="B28" s="5"/>
      <c r="C28" s="100">
        <f t="shared" si="1"/>
        <v>18</v>
      </c>
      <c r="D28" s="101" t="str">
        <f>'2. Zeitplan'!D28</f>
        <v>lorem ipsum</v>
      </c>
      <c r="E28" s="100"/>
      <c r="F28" s="100"/>
      <c r="G28" s="100"/>
      <c r="H28" s="100"/>
      <c r="I28" s="100"/>
      <c r="J28" s="100"/>
      <c r="K28" s="100"/>
      <c r="L28" s="100"/>
      <c r="M28" s="100"/>
      <c r="N28" s="100"/>
      <c r="O28" s="100"/>
      <c r="P28" s="100"/>
      <c r="Q28" s="100"/>
      <c r="R28" s="100"/>
      <c r="S28" s="100"/>
      <c r="T28" s="100"/>
      <c r="U28" s="100"/>
      <c r="V28" s="100"/>
      <c r="W28" s="100"/>
      <c r="X28" s="100"/>
      <c r="Z28" s="104">
        <f t="shared" si="0"/>
        <v>0</v>
      </c>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12"/>
      <c r="BB28" s="12"/>
      <c r="BC28" s="12"/>
      <c r="BD28" s="12"/>
      <c r="BE28" s="12"/>
      <c r="BF28" s="12"/>
      <c r="BG28" s="12"/>
      <c r="BH28" s="12"/>
      <c r="BI28" s="12"/>
      <c r="BJ28" s="12"/>
      <c r="BK28" s="12"/>
      <c r="BL28" s="12"/>
      <c r="BM28" s="3"/>
      <c r="BN28" s="3"/>
      <c r="BO28" s="3"/>
      <c r="BP28" s="3"/>
      <c r="BQ28" s="3"/>
      <c r="BR28" s="3"/>
      <c r="BS28" s="3"/>
      <c r="BT28" s="3"/>
    </row>
    <row r="29" spans="1:72" ht="19.899999999999999" customHeight="1" x14ac:dyDescent="0.25">
      <c r="A29" s="5"/>
      <c r="B29" s="5"/>
      <c r="C29" s="100">
        <f t="shared" si="1"/>
        <v>19</v>
      </c>
      <c r="D29" s="101" t="str">
        <f>'2. Zeitplan'!D29</f>
        <v>lorem ipsum</v>
      </c>
      <c r="E29" s="100"/>
      <c r="F29" s="100"/>
      <c r="G29" s="100"/>
      <c r="H29" s="100"/>
      <c r="I29" s="100"/>
      <c r="J29" s="100"/>
      <c r="K29" s="100"/>
      <c r="L29" s="100"/>
      <c r="M29" s="100"/>
      <c r="N29" s="100"/>
      <c r="O29" s="100"/>
      <c r="P29" s="100"/>
      <c r="Q29" s="100"/>
      <c r="R29" s="100"/>
      <c r="S29" s="100"/>
      <c r="T29" s="100"/>
      <c r="U29" s="100"/>
      <c r="V29" s="100"/>
      <c r="W29" s="100"/>
      <c r="X29" s="100"/>
      <c r="Z29" s="104">
        <f t="shared" si="0"/>
        <v>0</v>
      </c>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12"/>
      <c r="BB29" s="12"/>
      <c r="BC29" s="12"/>
      <c r="BD29" s="12"/>
      <c r="BE29" s="12"/>
      <c r="BF29" s="12"/>
      <c r="BG29" s="12"/>
      <c r="BH29" s="12"/>
      <c r="BI29" s="12"/>
      <c r="BJ29" s="12"/>
      <c r="BK29" s="12"/>
      <c r="BL29" s="12"/>
      <c r="BM29" s="3"/>
      <c r="BN29" s="3"/>
      <c r="BO29" s="3"/>
      <c r="BP29" s="3"/>
      <c r="BQ29" s="3"/>
      <c r="BR29" s="3"/>
      <c r="BS29" s="3"/>
      <c r="BT29" s="3"/>
    </row>
    <row r="30" spans="1:72" ht="19.899999999999999" customHeight="1" x14ac:dyDescent="0.25">
      <c r="A30" s="5"/>
      <c r="B30" s="5"/>
      <c r="C30" s="100">
        <f t="shared" si="1"/>
        <v>20</v>
      </c>
      <c r="D30" s="101" t="str">
        <f>'2. Zeitplan'!D30</f>
        <v>lorem ipsum da</v>
      </c>
      <c r="E30" s="100"/>
      <c r="F30" s="100"/>
      <c r="G30" s="100"/>
      <c r="H30" s="100"/>
      <c r="I30" s="100"/>
      <c r="J30" s="100"/>
      <c r="K30" s="100"/>
      <c r="L30" s="100"/>
      <c r="M30" s="100"/>
      <c r="N30" s="100"/>
      <c r="O30" s="100"/>
      <c r="P30" s="100"/>
      <c r="Q30" s="100"/>
      <c r="R30" s="100"/>
      <c r="S30" s="100"/>
      <c r="T30" s="100"/>
      <c r="U30" s="100"/>
      <c r="V30" s="100"/>
      <c r="W30" s="100"/>
      <c r="X30" s="100"/>
      <c r="Z30" s="104">
        <f t="shared" si="0"/>
        <v>0</v>
      </c>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2"/>
      <c r="BB30" s="12"/>
      <c r="BC30" s="12"/>
      <c r="BD30" s="12"/>
      <c r="BE30" s="12"/>
      <c r="BF30" s="12"/>
      <c r="BG30" s="12"/>
      <c r="BH30" s="12"/>
      <c r="BI30" s="12"/>
      <c r="BJ30" s="12"/>
      <c r="BK30" s="12"/>
      <c r="BL30" s="12"/>
      <c r="BM30" s="3"/>
      <c r="BN30" s="3"/>
      <c r="BO30" s="3"/>
      <c r="BP30" s="3"/>
      <c r="BQ30" s="3"/>
      <c r="BR30" s="3"/>
      <c r="BS30" s="3"/>
      <c r="BT30" s="3"/>
    </row>
    <row r="31" spans="1:72" ht="19.899999999999999" customHeight="1" x14ac:dyDescent="0.25">
      <c r="A31" s="5"/>
      <c r="B31" s="5"/>
      <c r="C31" s="100">
        <f t="shared" si="1"/>
        <v>21</v>
      </c>
      <c r="D31" s="101" t="str">
        <f>'2. Zeitplan'!D31</f>
        <v>lorem ipsum dada</v>
      </c>
      <c r="E31" s="100"/>
      <c r="F31" s="100"/>
      <c r="G31" s="100"/>
      <c r="H31" s="100"/>
      <c r="I31" s="100"/>
      <c r="J31" s="100"/>
      <c r="K31" s="100"/>
      <c r="L31" s="100"/>
      <c r="M31" s="100"/>
      <c r="N31" s="100"/>
      <c r="O31" s="100"/>
      <c r="P31" s="100"/>
      <c r="Q31" s="100"/>
      <c r="R31" s="100"/>
      <c r="S31" s="100"/>
      <c r="T31" s="100"/>
      <c r="U31" s="100"/>
      <c r="V31" s="100"/>
      <c r="W31" s="100"/>
      <c r="X31" s="100"/>
      <c r="Z31" s="104">
        <f t="shared" si="0"/>
        <v>0</v>
      </c>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2"/>
      <c r="BB31" s="12"/>
      <c r="BC31" s="12"/>
      <c r="BD31" s="12"/>
      <c r="BE31" s="12"/>
      <c r="BF31" s="12"/>
      <c r="BG31" s="12"/>
      <c r="BH31" s="12"/>
      <c r="BI31" s="12"/>
      <c r="BJ31" s="12"/>
      <c r="BK31" s="12"/>
      <c r="BL31" s="12"/>
      <c r="BM31" s="3"/>
      <c r="BN31" s="3"/>
      <c r="BO31" s="3"/>
      <c r="BP31" s="3"/>
      <c r="BQ31" s="3"/>
      <c r="BR31" s="3"/>
      <c r="BS31" s="3"/>
      <c r="BT31" s="3"/>
    </row>
    <row r="32" spans="1:72" ht="19.899999999999999" customHeight="1" x14ac:dyDescent="0.25">
      <c r="A32" s="5"/>
      <c r="B32" s="5"/>
      <c r="C32" s="100">
        <f t="shared" si="1"/>
        <v>22</v>
      </c>
      <c r="D32" s="101" t="str">
        <f>'2. Zeitplan'!D32</f>
        <v>lorem ipsum du</v>
      </c>
      <c r="E32" s="100"/>
      <c r="F32" s="100"/>
      <c r="G32" s="100"/>
      <c r="H32" s="100"/>
      <c r="I32" s="100"/>
      <c r="J32" s="100"/>
      <c r="K32" s="100"/>
      <c r="L32" s="100"/>
      <c r="M32" s="100"/>
      <c r="N32" s="100"/>
      <c r="O32" s="100"/>
      <c r="P32" s="100"/>
      <c r="Q32" s="100"/>
      <c r="R32" s="100"/>
      <c r="S32" s="100"/>
      <c r="T32" s="100"/>
      <c r="U32" s="100"/>
      <c r="V32" s="100"/>
      <c r="W32" s="100"/>
      <c r="X32" s="100"/>
      <c r="Z32" s="104">
        <f t="shared" si="0"/>
        <v>0</v>
      </c>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12"/>
      <c r="BB32" s="12"/>
      <c r="BC32" s="12"/>
      <c r="BD32" s="12"/>
      <c r="BE32" s="12"/>
      <c r="BF32" s="12"/>
      <c r="BG32" s="12"/>
      <c r="BH32" s="12"/>
      <c r="BI32" s="12"/>
      <c r="BJ32" s="12"/>
      <c r="BK32" s="12"/>
      <c r="BL32" s="12"/>
      <c r="BM32" s="3"/>
      <c r="BN32" s="3"/>
      <c r="BO32" s="3"/>
      <c r="BP32" s="3"/>
      <c r="BQ32" s="3"/>
      <c r="BR32" s="3"/>
      <c r="BS32" s="3"/>
      <c r="BT32" s="3"/>
    </row>
    <row r="33" spans="1:72" ht="19.899999999999999" customHeight="1" x14ac:dyDescent="0.25">
      <c r="A33" s="5"/>
      <c r="B33" s="5"/>
      <c r="C33" s="100">
        <f t="shared" si="1"/>
        <v>23</v>
      </c>
      <c r="D33" s="101" t="str">
        <f>'2. Zeitplan'!D33</f>
        <v>lorem ipsumduda</v>
      </c>
      <c r="E33" s="100"/>
      <c r="F33" s="100"/>
      <c r="G33" s="100"/>
      <c r="H33" s="100"/>
      <c r="I33" s="100"/>
      <c r="J33" s="100"/>
      <c r="K33" s="100"/>
      <c r="L33" s="100"/>
      <c r="M33" s="100"/>
      <c r="N33" s="100"/>
      <c r="O33" s="100"/>
      <c r="P33" s="100"/>
      <c r="Q33" s="100"/>
      <c r="R33" s="100"/>
      <c r="S33" s="100"/>
      <c r="T33" s="100"/>
      <c r="U33" s="100"/>
      <c r="V33" s="100"/>
      <c r="W33" s="100"/>
      <c r="X33" s="100"/>
      <c r="Z33" s="104">
        <f t="shared" si="0"/>
        <v>0</v>
      </c>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12"/>
      <c r="BB33" s="12"/>
      <c r="BC33" s="12"/>
      <c r="BD33" s="12"/>
      <c r="BE33" s="12"/>
      <c r="BF33" s="12"/>
      <c r="BG33" s="12"/>
      <c r="BH33" s="12"/>
      <c r="BI33" s="12"/>
      <c r="BJ33" s="12"/>
      <c r="BK33" s="12"/>
      <c r="BL33" s="12"/>
      <c r="BM33" s="3"/>
      <c r="BN33" s="3"/>
      <c r="BO33" s="3"/>
      <c r="BP33" s="3"/>
      <c r="BQ33" s="3"/>
      <c r="BR33" s="3"/>
      <c r="BS33" s="3"/>
      <c r="BT33" s="3"/>
    </row>
    <row r="34" spans="1:72" ht="19.899999999999999" customHeight="1" x14ac:dyDescent="0.25">
      <c r="A34" s="5"/>
      <c r="B34" s="5"/>
      <c r="C34" s="100">
        <f t="shared" si="1"/>
        <v>24</v>
      </c>
      <c r="D34" s="101" t="str">
        <f>'2. Zeitplan'!D34</f>
        <v>lorem ipsum dadu</v>
      </c>
      <c r="E34" s="100"/>
      <c r="F34" s="100"/>
      <c r="G34" s="100"/>
      <c r="H34" s="100"/>
      <c r="I34" s="100"/>
      <c r="J34" s="100"/>
      <c r="K34" s="100"/>
      <c r="L34" s="100"/>
      <c r="M34" s="100"/>
      <c r="N34" s="100"/>
      <c r="O34" s="100"/>
      <c r="P34" s="100"/>
      <c r="Q34" s="100"/>
      <c r="R34" s="100"/>
      <c r="S34" s="100"/>
      <c r="T34" s="100"/>
      <c r="U34" s="100"/>
      <c r="V34" s="100"/>
      <c r="W34" s="100"/>
      <c r="X34" s="100"/>
      <c r="Z34" s="104">
        <f t="shared" si="0"/>
        <v>0</v>
      </c>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12"/>
      <c r="BB34" s="12"/>
      <c r="BC34" s="12"/>
      <c r="BD34" s="12"/>
      <c r="BE34" s="12"/>
      <c r="BF34" s="12"/>
      <c r="BG34" s="12"/>
      <c r="BH34" s="12"/>
      <c r="BI34" s="12"/>
      <c r="BJ34" s="12"/>
      <c r="BK34" s="12"/>
      <c r="BL34" s="12"/>
      <c r="BM34" s="3"/>
      <c r="BN34" s="3"/>
      <c r="BO34" s="3"/>
      <c r="BP34" s="3"/>
      <c r="BQ34" s="3"/>
      <c r="BR34" s="3"/>
      <c r="BS34" s="3"/>
      <c r="BT34" s="3"/>
    </row>
    <row r="35" spans="1:72" ht="19.899999999999999" customHeight="1" x14ac:dyDescent="0.25">
      <c r="A35" s="5"/>
      <c r="B35" s="5"/>
      <c r="C35" s="100">
        <f t="shared" si="1"/>
        <v>25</v>
      </c>
      <c r="D35" s="101" t="str">
        <f>'2. Zeitplan'!D35</f>
        <v xml:space="preserve"> bla</v>
      </c>
      <c r="E35" s="100"/>
      <c r="F35" s="100"/>
      <c r="G35" s="100"/>
      <c r="H35" s="100"/>
      <c r="I35" s="100"/>
      <c r="J35" s="100"/>
      <c r="K35" s="100"/>
      <c r="L35" s="100"/>
      <c r="M35" s="100"/>
      <c r="N35" s="100"/>
      <c r="O35" s="100"/>
      <c r="P35" s="100"/>
      <c r="Q35" s="100"/>
      <c r="R35" s="100"/>
      <c r="S35" s="100"/>
      <c r="T35" s="100"/>
      <c r="U35" s="100"/>
      <c r="V35" s="100"/>
      <c r="W35" s="100"/>
      <c r="X35" s="100"/>
      <c r="Z35" s="104">
        <f t="shared" si="0"/>
        <v>0</v>
      </c>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12"/>
      <c r="BB35" s="12"/>
      <c r="BC35" s="12"/>
      <c r="BD35" s="12"/>
      <c r="BE35" s="12"/>
      <c r="BF35" s="12"/>
      <c r="BG35" s="12"/>
      <c r="BH35" s="12"/>
      <c r="BI35" s="12"/>
      <c r="BJ35" s="12"/>
      <c r="BK35" s="12"/>
      <c r="BL35" s="12"/>
      <c r="BM35" s="3"/>
      <c r="BN35" s="3"/>
      <c r="BO35" s="3"/>
      <c r="BP35" s="3"/>
      <c r="BQ35" s="3"/>
      <c r="BR35" s="3"/>
      <c r="BS35" s="3"/>
      <c r="BT35" s="3"/>
    </row>
    <row r="36" spans="1:72" ht="19.899999999999999" customHeight="1" x14ac:dyDescent="0.25">
      <c r="A36" s="5"/>
      <c r="B36" s="5"/>
      <c r="C36" s="100">
        <f t="shared" si="1"/>
        <v>26</v>
      </c>
      <c r="D36" s="101" t="str">
        <f>'2. Zeitplan'!D36</f>
        <v>blabla</v>
      </c>
      <c r="E36" s="100"/>
      <c r="F36" s="100"/>
      <c r="G36" s="100"/>
      <c r="H36" s="100"/>
      <c r="I36" s="100"/>
      <c r="J36" s="100"/>
      <c r="K36" s="100"/>
      <c r="L36" s="100"/>
      <c r="M36" s="100"/>
      <c r="N36" s="100"/>
      <c r="O36" s="100"/>
      <c r="P36" s="100"/>
      <c r="Q36" s="100"/>
      <c r="R36" s="100"/>
      <c r="S36" s="100"/>
      <c r="T36" s="100"/>
      <c r="U36" s="100"/>
      <c r="V36" s="100"/>
      <c r="W36" s="100"/>
      <c r="X36" s="100"/>
      <c r="Z36" s="104">
        <f t="shared" si="0"/>
        <v>0</v>
      </c>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12"/>
      <c r="BB36" s="12"/>
      <c r="BC36" s="12"/>
      <c r="BD36" s="12"/>
      <c r="BE36" s="12"/>
      <c r="BF36" s="12"/>
      <c r="BG36" s="12"/>
      <c r="BH36" s="12"/>
      <c r="BI36" s="12"/>
      <c r="BJ36" s="12"/>
      <c r="BK36" s="12"/>
      <c r="BL36" s="12"/>
      <c r="BM36" s="3"/>
      <c r="BN36" s="3"/>
      <c r="BO36" s="3"/>
      <c r="BP36" s="3"/>
      <c r="BQ36" s="3"/>
      <c r="BR36" s="3"/>
      <c r="BS36" s="3"/>
      <c r="BT36" s="3"/>
    </row>
    <row r="37" spans="1:72" ht="19.899999999999999" customHeight="1" x14ac:dyDescent="0.25">
      <c r="A37" s="5"/>
      <c r="B37" s="5"/>
      <c r="C37" s="100">
        <f t="shared" si="1"/>
        <v>27</v>
      </c>
      <c r="D37" s="101" t="str">
        <f>'2. Zeitplan'!D37</f>
        <v>lorem ipsum 1</v>
      </c>
      <c r="E37" s="100"/>
      <c r="F37" s="100"/>
      <c r="G37" s="100"/>
      <c r="H37" s="100"/>
      <c r="I37" s="100"/>
      <c r="J37" s="100"/>
      <c r="K37" s="100"/>
      <c r="L37" s="100"/>
      <c r="M37" s="100"/>
      <c r="N37" s="100"/>
      <c r="O37" s="100"/>
      <c r="P37" s="100"/>
      <c r="Q37" s="100"/>
      <c r="R37" s="100"/>
      <c r="S37" s="100"/>
      <c r="T37" s="100"/>
      <c r="U37" s="100"/>
      <c r="V37" s="100"/>
      <c r="W37" s="100"/>
      <c r="X37" s="100"/>
      <c r="Z37" s="104">
        <f t="shared" si="0"/>
        <v>0</v>
      </c>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12"/>
      <c r="BB37" s="12"/>
      <c r="BC37" s="12"/>
      <c r="BD37" s="12"/>
      <c r="BE37" s="12"/>
      <c r="BF37" s="12"/>
      <c r="BG37" s="12"/>
      <c r="BH37" s="12"/>
      <c r="BI37" s="12"/>
      <c r="BJ37" s="12"/>
      <c r="BK37" s="12"/>
      <c r="BL37" s="12"/>
      <c r="BM37" s="3"/>
      <c r="BN37" s="3"/>
      <c r="BO37" s="3"/>
      <c r="BP37" s="3"/>
      <c r="BQ37" s="3"/>
      <c r="BR37" s="3"/>
      <c r="BS37" s="3"/>
      <c r="BT37" s="3"/>
    </row>
    <row r="38" spans="1:72" ht="19.899999999999999" customHeight="1" x14ac:dyDescent="0.25">
      <c r="A38" s="5"/>
      <c r="B38" s="5"/>
      <c r="C38" s="100">
        <f t="shared" si="1"/>
        <v>28</v>
      </c>
      <c r="D38" s="101" t="str">
        <f>'2. Zeitplan'!D38</f>
        <v>lorem ipsum 2</v>
      </c>
      <c r="E38" s="100"/>
      <c r="F38" s="100"/>
      <c r="G38" s="100"/>
      <c r="H38" s="100"/>
      <c r="I38" s="100"/>
      <c r="J38" s="100"/>
      <c r="K38" s="100"/>
      <c r="L38" s="100"/>
      <c r="M38" s="100"/>
      <c r="N38" s="100"/>
      <c r="O38" s="100"/>
      <c r="P38" s="100"/>
      <c r="Q38" s="100"/>
      <c r="R38" s="100"/>
      <c r="S38" s="100"/>
      <c r="T38" s="100"/>
      <c r="U38" s="100"/>
      <c r="V38" s="100"/>
      <c r="W38" s="100"/>
      <c r="X38" s="100"/>
      <c r="Z38" s="104">
        <f t="shared" si="0"/>
        <v>0</v>
      </c>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12"/>
      <c r="BB38" s="12"/>
      <c r="BC38" s="12"/>
      <c r="BD38" s="12"/>
      <c r="BE38" s="12"/>
      <c r="BF38" s="12"/>
      <c r="BG38" s="12"/>
      <c r="BH38" s="12"/>
      <c r="BI38" s="12"/>
      <c r="BJ38" s="12"/>
      <c r="BK38" s="12"/>
      <c r="BL38" s="12"/>
      <c r="BM38" s="3"/>
      <c r="BN38" s="3"/>
      <c r="BO38" s="3"/>
      <c r="BP38" s="3"/>
      <c r="BQ38" s="3"/>
      <c r="BR38" s="3"/>
      <c r="BS38" s="3"/>
      <c r="BT38" s="3"/>
    </row>
    <row r="39" spans="1:72" ht="19.899999999999999" customHeight="1" x14ac:dyDescent="0.25">
      <c r="A39" s="5"/>
      <c r="B39" s="5"/>
      <c r="C39" s="100">
        <f t="shared" si="1"/>
        <v>29</v>
      </c>
      <c r="D39" s="101" t="str">
        <f>'2. Zeitplan'!D39</f>
        <v>lorem ipsum 3</v>
      </c>
      <c r="E39" s="100"/>
      <c r="F39" s="100"/>
      <c r="G39" s="100"/>
      <c r="H39" s="100"/>
      <c r="I39" s="100"/>
      <c r="J39" s="100"/>
      <c r="K39" s="100"/>
      <c r="L39" s="100"/>
      <c r="M39" s="100"/>
      <c r="N39" s="100"/>
      <c r="O39" s="100"/>
      <c r="P39" s="100"/>
      <c r="Q39" s="100"/>
      <c r="R39" s="100"/>
      <c r="S39" s="100"/>
      <c r="T39" s="100"/>
      <c r="U39" s="100"/>
      <c r="V39" s="100"/>
      <c r="W39" s="100"/>
      <c r="X39" s="100"/>
      <c r="Z39" s="104">
        <f t="shared" si="0"/>
        <v>0</v>
      </c>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12"/>
      <c r="BB39" s="12"/>
      <c r="BC39" s="12"/>
      <c r="BD39" s="12"/>
      <c r="BE39" s="12"/>
      <c r="BF39" s="12"/>
      <c r="BG39" s="12"/>
      <c r="BH39" s="12"/>
      <c r="BI39" s="12"/>
      <c r="BJ39" s="12"/>
      <c r="BK39" s="12"/>
      <c r="BL39" s="12"/>
      <c r="BM39" s="3"/>
      <c r="BN39" s="3"/>
      <c r="BO39" s="3"/>
      <c r="BP39" s="3"/>
      <c r="BQ39" s="3"/>
      <c r="BR39" s="3"/>
      <c r="BS39" s="3"/>
      <c r="BT39" s="3"/>
    </row>
    <row r="40" spans="1:72" ht="19.899999999999999" customHeight="1" x14ac:dyDescent="0.25">
      <c r="A40" s="5"/>
      <c r="B40" s="5"/>
      <c r="C40" s="100">
        <f t="shared" si="1"/>
        <v>30</v>
      </c>
      <c r="D40" s="101" t="str">
        <f>'2. Zeitplan'!D40</f>
        <v>lorem ipsum 4</v>
      </c>
      <c r="E40" s="100"/>
      <c r="F40" s="100"/>
      <c r="G40" s="100"/>
      <c r="H40" s="100"/>
      <c r="I40" s="100"/>
      <c r="J40" s="100"/>
      <c r="K40" s="100"/>
      <c r="L40" s="100"/>
      <c r="M40" s="100"/>
      <c r="N40" s="100"/>
      <c r="O40" s="100"/>
      <c r="P40" s="100"/>
      <c r="Q40" s="100"/>
      <c r="R40" s="100"/>
      <c r="S40" s="100"/>
      <c r="T40" s="100"/>
      <c r="U40" s="100"/>
      <c r="V40" s="100"/>
      <c r="W40" s="100"/>
      <c r="X40" s="100"/>
      <c r="Z40" s="104">
        <f t="shared" si="0"/>
        <v>0</v>
      </c>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12"/>
      <c r="BB40" s="12"/>
      <c r="BC40" s="12"/>
      <c r="BD40" s="12"/>
      <c r="BE40" s="12"/>
      <c r="BF40" s="12"/>
      <c r="BG40" s="12"/>
      <c r="BH40" s="12"/>
      <c r="BI40" s="12"/>
      <c r="BJ40" s="12"/>
      <c r="BK40" s="12"/>
      <c r="BL40" s="12"/>
      <c r="BM40" s="3"/>
      <c r="BN40" s="3"/>
      <c r="BO40" s="3"/>
      <c r="BP40" s="3"/>
      <c r="BQ40" s="3"/>
      <c r="BR40" s="3"/>
      <c r="BS40" s="3"/>
      <c r="BT40" s="3"/>
    </row>
    <row r="41" spans="1:72" ht="19.899999999999999" customHeight="1" x14ac:dyDescent="0.25">
      <c r="A41" s="5"/>
      <c r="B41" s="5"/>
      <c r="F41" s="6" t="s">
        <v>124</v>
      </c>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12"/>
      <c r="BB41" s="12"/>
      <c r="BC41" s="12"/>
      <c r="BD41" s="12"/>
      <c r="BE41" s="12"/>
      <c r="BF41" s="12"/>
      <c r="BG41" s="12"/>
      <c r="BH41" s="12"/>
      <c r="BI41" s="12"/>
      <c r="BJ41" s="12"/>
      <c r="BK41" s="12"/>
      <c r="BL41" s="12"/>
      <c r="BM41" s="3"/>
      <c r="BN41" s="3"/>
      <c r="BO41" s="3"/>
      <c r="BP41" s="3"/>
      <c r="BQ41" s="3"/>
      <c r="BR41" s="3"/>
      <c r="BS41" s="3"/>
      <c r="BT41" s="3"/>
    </row>
    <row r="42" spans="1:72" ht="19.899999999999999" customHeight="1" x14ac:dyDescent="0.25">
      <c r="A42" s="5"/>
      <c r="B42" s="5"/>
      <c r="C42" s="105" t="s">
        <v>124</v>
      </c>
      <c r="D42" s="106" t="s">
        <v>125</v>
      </c>
      <c r="E42" s="107">
        <f t="shared" ref="E42:X42" si="2">COUNTIF(E11:E40,$C$4)</f>
        <v>1</v>
      </c>
      <c r="F42" s="107">
        <f t="shared" si="2"/>
        <v>0</v>
      </c>
      <c r="G42" s="107">
        <f t="shared" si="2"/>
        <v>2</v>
      </c>
      <c r="H42" s="107">
        <f t="shared" si="2"/>
        <v>1</v>
      </c>
      <c r="I42" s="107">
        <f t="shared" si="2"/>
        <v>2</v>
      </c>
      <c r="J42" s="107">
        <f t="shared" si="2"/>
        <v>1</v>
      </c>
      <c r="K42" s="107">
        <f t="shared" si="2"/>
        <v>2</v>
      </c>
      <c r="L42" s="107">
        <f t="shared" si="2"/>
        <v>0</v>
      </c>
      <c r="M42" s="107">
        <f t="shared" si="2"/>
        <v>3</v>
      </c>
      <c r="N42" s="107">
        <f t="shared" si="2"/>
        <v>1</v>
      </c>
      <c r="O42" s="107">
        <f t="shared" si="2"/>
        <v>1</v>
      </c>
      <c r="P42" s="107">
        <f t="shared" si="2"/>
        <v>0</v>
      </c>
      <c r="Q42" s="107">
        <f t="shared" si="2"/>
        <v>0</v>
      </c>
      <c r="R42" s="107">
        <f t="shared" si="2"/>
        <v>0</v>
      </c>
      <c r="S42" s="107">
        <f t="shared" si="2"/>
        <v>0</v>
      </c>
      <c r="T42" s="107">
        <f t="shared" si="2"/>
        <v>0</v>
      </c>
      <c r="U42" s="107">
        <f t="shared" si="2"/>
        <v>0</v>
      </c>
      <c r="V42" s="107">
        <f t="shared" si="2"/>
        <v>0</v>
      </c>
      <c r="W42" s="107">
        <f t="shared" si="2"/>
        <v>0</v>
      </c>
      <c r="X42" s="107">
        <f t="shared" si="2"/>
        <v>0</v>
      </c>
      <c r="Z42" s="108">
        <f>COUNTIF(Z11:Z40,Z43)</f>
        <v>14</v>
      </c>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12"/>
      <c r="BB42" s="12"/>
      <c r="BC42" s="12"/>
      <c r="BD42" s="12"/>
      <c r="BE42" s="12"/>
      <c r="BF42" s="12"/>
      <c r="BG42" s="12"/>
      <c r="BH42" s="12"/>
      <c r="BI42" s="12"/>
      <c r="BJ42" s="12"/>
      <c r="BK42" s="12"/>
      <c r="BL42" s="12"/>
      <c r="BM42" s="3"/>
      <c r="BN42" s="3"/>
      <c r="BO42" s="3"/>
      <c r="BP42" s="3"/>
      <c r="BQ42" s="3"/>
      <c r="BR42" s="3"/>
      <c r="BS42" s="3"/>
      <c r="BT42" s="3"/>
    </row>
    <row r="43" spans="1:72" ht="19.899999999999999" customHeight="1" x14ac:dyDescent="0.25">
      <c r="A43" s="5"/>
      <c r="B43" s="5"/>
      <c r="C43" s="109" t="s">
        <v>127</v>
      </c>
      <c r="D43" s="31" t="s">
        <v>128</v>
      </c>
      <c r="E43" s="107">
        <f t="shared" ref="E43:X43" si="3">COUNTIF(E11:E40,$C$5)</f>
        <v>0</v>
      </c>
      <c r="F43" s="107">
        <f t="shared" si="3"/>
        <v>0</v>
      </c>
      <c r="G43" s="107">
        <f t="shared" si="3"/>
        <v>0</v>
      </c>
      <c r="H43" s="107">
        <f t="shared" si="3"/>
        <v>0</v>
      </c>
      <c r="I43" s="107">
        <f t="shared" si="3"/>
        <v>1</v>
      </c>
      <c r="J43" s="107">
        <f t="shared" si="3"/>
        <v>1</v>
      </c>
      <c r="K43" s="107">
        <f t="shared" si="3"/>
        <v>1</v>
      </c>
      <c r="L43" s="107">
        <f t="shared" si="3"/>
        <v>1</v>
      </c>
      <c r="M43" s="107">
        <f t="shared" si="3"/>
        <v>1</v>
      </c>
      <c r="N43" s="107">
        <f t="shared" si="3"/>
        <v>0</v>
      </c>
      <c r="O43" s="107">
        <f t="shared" si="3"/>
        <v>0</v>
      </c>
      <c r="P43" s="107">
        <f t="shared" si="3"/>
        <v>0</v>
      </c>
      <c r="Q43" s="107">
        <f t="shared" si="3"/>
        <v>0</v>
      </c>
      <c r="R43" s="107">
        <f t="shared" si="3"/>
        <v>0</v>
      </c>
      <c r="S43" s="107">
        <f t="shared" si="3"/>
        <v>0</v>
      </c>
      <c r="T43" s="107">
        <f t="shared" si="3"/>
        <v>0</v>
      </c>
      <c r="U43" s="107">
        <f t="shared" si="3"/>
        <v>0</v>
      </c>
      <c r="V43" s="107">
        <f t="shared" si="3"/>
        <v>0</v>
      </c>
      <c r="W43" s="107">
        <f t="shared" si="3"/>
        <v>0</v>
      </c>
      <c r="X43" s="107">
        <f t="shared" si="3"/>
        <v>0</v>
      </c>
      <c r="Z43" s="110">
        <v>1</v>
      </c>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12"/>
      <c r="BB43" s="12"/>
      <c r="BC43" s="12"/>
      <c r="BD43" s="12"/>
      <c r="BE43" s="12"/>
      <c r="BF43" s="12"/>
      <c r="BG43" s="12"/>
      <c r="BH43" s="12"/>
      <c r="BI43" s="12"/>
      <c r="BJ43" s="12"/>
      <c r="BK43" s="12"/>
      <c r="BL43" s="12"/>
      <c r="BM43" s="3"/>
      <c r="BN43" s="3"/>
      <c r="BO43" s="3"/>
      <c r="BP43" s="3"/>
      <c r="BQ43" s="3"/>
      <c r="BR43" s="3"/>
      <c r="BS43" s="3"/>
      <c r="BT43" s="3"/>
    </row>
    <row r="44" spans="1:72" ht="19.899999999999999" customHeight="1" x14ac:dyDescent="0.25">
      <c r="A44" s="5"/>
      <c r="B44" s="5"/>
      <c r="C44" s="111" t="s">
        <v>130</v>
      </c>
      <c r="D44" s="31" t="s">
        <v>131</v>
      </c>
      <c r="E44" s="107">
        <f t="shared" ref="E44:X44" si="4">COUNTIF(E11:E40,$C$6)</f>
        <v>0</v>
      </c>
      <c r="F44" s="107">
        <f t="shared" si="4"/>
        <v>0</v>
      </c>
      <c r="G44" s="107">
        <f t="shared" si="4"/>
        <v>1</v>
      </c>
      <c r="H44" s="107">
        <f t="shared" si="4"/>
        <v>0</v>
      </c>
      <c r="I44" s="107">
        <f t="shared" si="4"/>
        <v>0</v>
      </c>
      <c r="J44" s="107">
        <f t="shared" si="4"/>
        <v>0</v>
      </c>
      <c r="K44" s="107">
        <f t="shared" si="4"/>
        <v>0</v>
      </c>
      <c r="L44" s="107">
        <f t="shared" si="4"/>
        <v>0</v>
      </c>
      <c r="M44" s="107">
        <f t="shared" si="4"/>
        <v>0</v>
      </c>
      <c r="N44" s="107">
        <f t="shared" si="4"/>
        <v>0</v>
      </c>
      <c r="O44" s="107">
        <f t="shared" si="4"/>
        <v>0</v>
      </c>
      <c r="P44" s="107">
        <f t="shared" si="4"/>
        <v>2</v>
      </c>
      <c r="Q44" s="107">
        <f t="shared" si="4"/>
        <v>1</v>
      </c>
      <c r="R44" s="107">
        <f t="shared" si="4"/>
        <v>0</v>
      </c>
      <c r="S44" s="107">
        <f t="shared" si="4"/>
        <v>0</v>
      </c>
      <c r="T44" s="107">
        <f t="shared" si="4"/>
        <v>0</v>
      </c>
      <c r="U44" s="107">
        <f t="shared" si="4"/>
        <v>0</v>
      </c>
      <c r="V44" s="107">
        <f t="shared" si="4"/>
        <v>0</v>
      </c>
      <c r="W44" s="107">
        <f t="shared" si="4"/>
        <v>0</v>
      </c>
      <c r="X44" s="107">
        <f t="shared" si="4"/>
        <v>0</v>
      </c>
      <c r="Z44" s="112"/>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2"/>
      <c r="BB44" s="12"/>
      <c r="BC44" s="12"/>
      <c r="BD44" s="12"/>
      <c r="BE44" s="12"/>
      <c r="BF44" s="12"/>
      <c r="BG44" s="12"/>
      <c r="BH44" s="12"/>
      <c r="BI44" s="12"/>
      <c r="BJ44" s="12"/>
      <c r="BK44" s="12"/>
      <c r="BL44" s="12"/>
      <c r="BM44" s="3"/>
      <c r="BN44" s="3"/>
      <c r="BO44" s="3"/>
      <c r="BP44" s="3"/>
      <c r="BQ44" s="3"/>
      <c r="BR44" s="3"/>
      <c r="BS44" s="3"/>
      <c r="BT44" s="3"/>
    </row>
    <row r="45" spans="1:72" ht="19.899999999999999" customHeight="1" x14ac:dyDescent="0.25">
      <c r="A45" s="5"/>
      <c r="B45" s="5"/>
      <c r="C45" s="113" t="s">
        <v>133</v>
      </c>
      <c r="D45" s="114" t="s">
        <v>134</v>
      </c>
      <c r="E45" s="107">
        <f t="shared" ref="E45:X45" si="5">COUNTIF(E11:E40,$C$7)</f>
        <v>7</v>
      </c>
      <c r="F45" s="107">
        <f t="shared" si="5"/>
        <v>0</v>
      </c>
      <c r="G45" s="107">
        <f t="shared" si="5"/>
        <v>0</v>
      </c>
      <c r="H45" s="107">
        <f t="shared" si="5"/>
        <v>0</v>
      </c>
      <c r="I45" s="107">
        <f t="shared" si="5"/>
        <v>0</v>
      </c>
      <c r="J45" s="107">
        <f t="shared" si="5"/>
        <v>0</v>
      </c>
      <c r="K45" s="107">
        <f t="shared" si="5"/>
        <v>0</v>
      </c>
      <c r="L45" s="107">
        <f t="shared" si="5"/>
        <v>0</v>
      </c>
      <c r="M45" s="107">
        <f t="shared" si="5"/>
        <v>0</v>
      </c>
      <c r="N45" s="107">
        <f t="shared" si="5"/>
        <v>0</v>
      </c>
      <c r="O45" s="107">
        <f t="shared" si="5"/>
        <v>0</v>
      </c>
      <c r="P45" s="107">
        <f t="shared" si="5"/>
        <v>0</v>
      </c>
      <c r="Q45" s="107">
        <f t="shared" si="5"/>
        <v>0</v>
      </c>
      <c r="R45" s="107">
        <f t="shared" si="5"/>
        <v>0</v>
      </c>
      <c r="S45" s="107">
        <f t="shared" si="5"/>
        <v>0</v>
      </c>
      <c r="T45" s="107">
        <f t="shared" si="5"/>
        <v>0</v>
      </c>
      <c r="U45" s="107">
        <f t="shared" si="5"/>
        <v>0</v>
      </c>
      <c r="V45" s="107">
        <f t="shared" si="5"/>
        <v>0</v>
      </c>
      <c r="W45" s="107">
        <f t="shared" si="5"/>
        <v>0</v>
      </c>
      <c r="X45" s="107">
        <f t="shared" si="5"/>
        <v>0</v>
      </c>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12"/>
      <c r="BB45" s="12"/>
      <c r="BC45" s="12"/>
      <c r="BD45" s="12"/>
      <c r="BE45" s="12"/>
      <c r="BF45" s="12"/>
      <c r="BG45" s="12"/>
      <c r="BH45" s="12"/>
      <c r="BI45" s="12"/>
      <c r="BJ45" s="12"/>
      <c r="BK45" s="12"/>
      <c r="BL45" s="12"/>
      <c r="BM45" s="3"/>
      <c r="BN45" s="3"/>
      <c r="BO45" s="3"/>
      <c r="BP45" s="3"/>
      <c r="BQ45" s="3"/>
      <c r="BR45" s="3"/>
      <c r="BS45" s="3"/>
      <c r="BT45" s="3"/>
    </row>
    <row r="46" spans="1:72" ht="19.899999999999999" customHeight="1" x14ac:dyDescent="0.25">
      <c r="A46" s="5"/>
      <c r="B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12"/>
      <c r="BB46" s="12"/>
      <c r="BC46" s="12"/>
      <c r="BD46" s="12"/>
      <c r="BE46" s="12"/>
      <c r="BF46" s="12"/>
      <c r="BG46" s="12"/>
      <c r="BH46" s="12"/>
      <c r="BI46" s="12"/>
      <c r="BJ46" s="12"/>
      <c r="BK46" s="12"/>
      <c r="BL46" s="12"/>
      <c r="BM46" s="3"/>
      <c r="BN46" s="3"/>
      <c r="BO46" s="3"/>
      <c r="BP46" s="3"/>
      <c r="BQ46" s="3"/>
      <c r="BR46" s="3"/>
      <c r="BS46" s="3"/>
      <c r="BT46" s="3"/>
    </row>
    <row r="47" spans="1:72" ht="19.899999999999999" customHeight="1" x14ac:dyDescent="0.25">
      <c r="A47" s="5"/>
      <c r="B47" s="5"/>
      <c r="C47" s="5"/>
      <c r="D47" s="5"/>
      <c r="E47" s="5"/>
      <c r="F47" s="5"/>
      <c r="G47" s="5"/>
      <c r="H47" s="5"/>
      <c r="I47" s="5"/>
      <c r="J47" s="5"/>
      <c r="K47" s="5"/>
      <c r="L47" s="5"/>
      <c r="M47" s="5"/>
      <c r="N47" s="5"/>
      <c r="O47" s="5"/>
      <c r="P47" s="5"/>
      <c r="Q47" s="5"/>
      <c r="R47" s="5"/>
      <c r="S47" s="5"/>
      <c r="T47" s="5"/>
      <c r="U47" s="5"/>
      <c r="V47" s="5"/>
      <c r="W47" s="5"/>
      <c r="X47" s="5"/>
      <c r="Y47" s="5"/>
      <c r="Z47" s="86"/>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12"/>
      <c r="BB47" s="12"/>
      <c r="BC47" s="12"/>
      <c r="BD47" s="12"/>
      <c r="BE47" s="12"/>
      <c r="BF47" s="12"/>
      <c r="BG47" s="12"/>
      <c r="BH47" s="12"/>
      <c r="BI47" s="12"/>
      <c r="BJ47" s="12"/>
      <c r="BK47" s="12"/>
      <c r="BL47" s="12"/>
      <c r="BM47" s="3"/>
      <c r="BN47" s="3"/>
      <c r="BO47" s="3"/>
      <c r="BP47" s="3"/>
      <c r="BQ47" s="3"/>
      <c r="BR47" s="3"/>
      <c r="BS47" s="3"/>
      <c r="BT47" s="3"/>
    </row>
    <row r="48" spans="1:72" ht="19.899999999999999" customHeight="1" x14ac:dyDescent="0.25">
      <c r="A48" s="5"/>
      <c r="B48" s="5"/>
      <c r="C48" s="5"/>
      <c r="D48" s="5"/>
      <c r="E48" s="5"/>
      <c r="F48" s="5"/>
      <c r="G48" s="5"/>
      <c r="H48" s="5"/>
      <c r="I48" s="5"/>
      <c r="J48" s="5"/>
      <c r="K48" s="5"/>
      <c r="L48" s="5"/>
      <c r="M48" s="5"/>
      <c r="N48" s="5"/>
      <c r="O48" s="5"/>
      <c r="P48" s="5"/>
      <c r="Q48" s="5"/>
      <c r="R48" s="5"/>
      <c r="S48" s="5"/>
      <c r="T48" s="5"/>
      <c r="U48" s="5"/>
      <c r="V48" s="5"/>
      <c r="W48" s="5"/>
      <c r="X48" s="5"/>
      <c r="Y48" s="5"/>
      <c r="Z48" s="86"/>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12"/>
      <c r="BB48" s="12"/>
      <c r="BC48" s="12"/>
      <c r="BD48" s="12"/>
      <c r="BE48" s="12"/>
      <c r="BF48" s="12"/>
      <c r="BG48" s="12"/>
      <c r="BH48" s="12"/>
      <c r="BI48" s="12"/>
      <c r="BJ48" s="12"/>
      <c r="BK48" s="12"/>
      <c r="BL48" s="12"/>
      <c r="BM48" s="3"/>
      <c r="BN48" s="3"/>
      <c r="BO48" s="3"/>
      <c r="BP48" s="3"/>
      <c r="BQ48" s="3"/>
      <c r="BR48" s="3"/>
      <c r="BS48" s="3"/>
      <c r="BT48" s="3"/>
    </row>
    <row r="49" spans="1:72" ht="19.899999999999999" customHeight="1" x14ac:dyDescent="0.25">
      <c r="A49" s="5"/>
      <c r="B49" s="5"/>
      <c r="C49" s="5"/>
      <c r="D49" s="5"/>
      <c r="E49" s="5"/>
      <c r="F49" s="5"/>
      <c r="G49" s="5"/>
      <c r="H49" s="5"/>
      <c r="I49" s="5"/>
      <c r="J49" s="5"/>
      <c r="K49" s="5"/>
      <c r="L49" s="5"/>
      <c r="M49" s="5"/>
      <c r="N49" s="5"/>
      <c r="O49" s="5"/>
      <c r="P49" s="5"/>
      <c r="Q49" s="5"/>
      <c r="R49" s="5"/>
      <c r="S49" s="5"/>
      <c r="T49" s="5"/>
      <c r="U49" s="5"/>
      <c r="V49" s="5"/>
      <c r="W49" s="5"/>
      <c r="X49" s="5"/>
      <c r="Y49" s="5"/>
      <c r="Z49" s="86"/>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12"/>
      <c r="BB49" s="12"/>
      <c r="BC49" s="12"/>
      <c r="BD49" s="12"/>
      <c r="BE49" s="12"/>
      <c r="BF49" s="12"/>
      <c r="BG49" s="12"/>
      <c r="BH49" s="12"/>
      <c r="BI49" s="12"/>
      <c r="BJ49" s="12"/>
      <c r="BK49" s="12"/>
      <c r="BL49" s="12"/>
      <c r="BM49" s="3"/>
      <c r="BN49" s="3"/>
      <c r="BO49" s="3"/>
      <c r="BP49" s="3"/>
      <c r="BQ49" s="3"/>
      <c r="BR49" s="3"/>
      <c r="BS49" s="3"/>
      <c r="BT49" s="3"/>
    </row>
    <row r="50" spans="1:72" ht="19.899999999999999" customHeight="1" x14ac:dyDescent="0.25">
      <c r="A50" s="5"/>
      <c r="B50" s="5"/>
      <c r="C50" s="5"/>
      <c r="D50" s="5"/>
      <c r="E50" s="5"/>
      <c r="F50" s="5"/>
      <c r="G50" s="5"/>
      <c r="H50" s="5"/>
      <c r="I50" s="5"/>
      <c r="J50" s="5"/>
      <c r="K50" s="5"/>
      <c r="L50" s="5"/>
      <c r="M50" s="5"/>
      <c r="N50" s="5"/>
      <c r="O50" s="5"/>
      <c r="P50" s="5"/>
      <c r="Q50" s="5"/>
      <c r="R50" s="5"/>
      <c r="S50" s="5"/>
      <c r="T50" s="5"/>
      <c r="U50" s="5"/>
      <c r="V50" s="5"/>
      <c r="W50" s="5"/>
      <c r="X50" s="5"/>
      <c r="Y50" s="5"/>
      <c r="Z50" s="86"/>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12"/>
      <c r="BB50" s="12"/>
      <c r="BC50" s="12"/>
      <c r="BD50" s="12"/>
      <c r="BE50" s="12"/>
      <c r="BF50" s="12"/>
      <c r="BG50" s="12"/>
      <c r="BH50" s="12"/>
      <c r="BI50" s="12"/>
      <c r="BJ50" s="12"/>
      <c r="BK50" s="12"/>
      <c r="BL50" s="12"/>
      <c r="BM50" s="3"/>
      <c r="BN50" s="3"/>
      <c r="BO50" s="3"/>
      <c r="BP50" s="3"/>
      <c r="BQ50" s="3"/>
      <c r="BR50" s="3"/>
      <c r="BS50" s="3"/>
      <c r="BT50" s="3"/>
    </row>
    <row r="51" spans="1:72" ht="19.899999999999999" customHeight="1" x14ac:dyDescent="0.25">
      <c r="A51" s="5"/>
      <c r="B51" s="5"/>
      <c r="C51" s="5"/>
      <c r="D51" s="5"/>
      <c r="E51" s="5"/>
      <c r="F51" s="5"/>
      <c r="G51" s="5"/>
      <c r="H51" s="5"/>
      <c r="I51" s="5"/>
      <c r="J51" s="5"/>
      <c r="K51" s="5"/>
      <c r="L51" s="5"/>
      <c r="M51" s="5"/>
      <c r="N51" s="5"/>
      <c r="O51" s="5"/>
      <c r="P51" s="5"/>
      <c r="Q51" s="5"/>
      <c r="R51" s="5"/>
      <c r="S51" s="5"/>
      <c r="T51" s="5"/>
      <c r="U51" s="5"/>
      <c r="V51" s="5"/>
      <c r="W51" s="5"/>
      <c r="X51" s="5"/>
      <c r="Y51" s="5"/>
      <c r="Z51" s="86"/>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12"/>
      <c r="BB51" s="12"/>
      <c r="BC51" s="12"/>
      <c r="BD51" s="12"/>
      <c r="BE51" s="12"/>
      <c r="BF51" s="12"/>
      <c r="BG51" s="12"/>
      <c r="BH51" s="12"/>
      <c r="BI51" s="12"/>
      <c r="BJ51" s="12"/>
      <c r="BK51" s="12"/>
      <c r="BL51" s="12"/>
      <c r="BM51" s="3"/>
      <c r="BN51" s="3"/>
      <c r="BO51" s="3"/>
      <c r="BP51" s="3"/>
      <c r="BQ51" s="3"/>
      <c r="BR51" s="3"/>
      <c r="BS51" s="3"/>
      <c r="BT51" s="3"/>
    </row>
    <row r="52" spans="1:72" ht="19.899999999999999" customHeight="1" x14ac:dyDescent="0.25">
      <c r="A52" s="5"/>
      <c r="B52" s="5"/>
      <c r="C52" s="5"/>
      <c r="D52" s="5"/>
      <c r="E52" s="5"/>
      <c r="F52" s="5"/>
      <c r="G52" s="5"/>
      <c r="H52" s="5"/>
      <c r="I52" s="5"/>
      <c r="J52" s="5"/>
      <c r="K52" s="5"/>
      <c r="L52" s="5"/>
      <c r="M52" s="5"/>
      <c r="N52" s="5"/>
      <c r="O52" s="5"/>
      <c r="P52" s="5"/>
      <c r="Q52" s="5"/>
      <c r="R52" s="5"/>
      <c r="S52" s="5"/>
      <c r="T52" s="5"/>
      <c r="U52" s="5"/>
      <c r="V52" s="5"/>
      <c r="W52" s="5"/>
      <c r="X52" s="5"/>
      <c r="Y52" s="5"/>
      <c r="Z52" s="86"/>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12"/>
      <c r="BB52" s="12"/>
      <c r="BC52" s="12"/>
      <c r="BD52" s="12"/>
      <c r="BE52" s="12"/>
      <c r="BF52" s="12"/>
      <c r="BG52" s="12"/>
      <c r="BH52" s="12"/>
      <c r="BI52" s="12"/>
      <c r="BJ52" s="12"/>
      <c r="BK52" s="12"/>
      <c r="BL52" s="12"/>
      <c r="BM52" s="3"/>
      <c r="BN52" s="3"/>
      <c r="BO52" s="3"/>
      <c r="BP52" s="3"/>
      <c r="BQ52" s="3"/>
      <c r="BR52" s="3"/>
      <c r="BS52" s="3"/>
      <c r="BT52" s="3"/>
    </row>
    <row r="53" spans="1:72" ht="19.899999999999999" customHeight="1" x14ac:dyDescent="0.25">
      <c r="A53" s="5"/>
      <c r="B53" s="5"/>
      <c r="C53" s="5"/>
      <c r="D53" s="5"/>
      <c r="E53" s="5"/>
      <c r="F53" s="5"/>
      <c r="G53" s="5"/>
      <c r="H53" s="5"/>
      <c r="I53" s="5"/>
      <c r="J53" s="5"/>
      <c r="K53" s="5"/>
      <c r="L53" s="5"/>
      <c r="M53" s="5"/>
      <c r="N53" s="5"/>
      <c r="O53" s="5"/>
      <c r="P53" s="5"/>
      <c r="Q53" s="5"/>
      <c r="R53" s="5"/>
      <c r="S53" s="5"/>
      <c r="T53" s="5"/>
      <c r="U53" s="5"/>
      <c r="V53" s="5"/>
      <c r="W53" s="5"/>
      <c r="X53" s="5"/>
      <c r="Y53" s="5"/>
      <c r="Z53" s="86"/>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12"/>
      <c r="BB53" s="12"/>
      <c r="BC53" s="12"/>
      <c r="BD53" s="12"/>
      <c r="BE53" s="12"/>
      <c r="BF53" s="12"/>
      <c r="BG53" s="12"/>
      <c r="BH53" s="12"/>
      <c r="BI53" s="12"/>
      <c r="BJ53" s="12"/>
      <c r="BK53" s="12"/>
      <c r="BL53" s="12"/>
      <c r="BM53" s="3"/>
      <c r="BN53" s="3"/>
      <c r="BO53" s="3"/>
      <c r="BP53" s="3"/>
      <c r="BQ53" s="3"/>
      <c r="BR53" s="3"/>
      <c r="BS53" s="3"/>
      <c r="BT53" s="3"/>
    </row>
    <row r="54" spans="1:72" ht="19.899999999999999" customHeight="1" x14ac:dyDescent="0.25">
      <c r="A54" s="5"/>
      <c r="B54" s="5"/>
      <c r="C54" s="5"/>
      <c r="D54" s="5"/>
      <c r="E54" s="5"/>
      <c r="F54" s="5"/>
      <c r="G54" s="5"/>
      <c r="H54" s="5"/>
      <c r="I54" s="5"/>
      <c r="J54" s="5"/>
      <c r="K54" s="5"/>
      <c r="L54" s="5"/>
      <c r="M54" s="5"/>
      <c r="N54" s="5"/>
      <c r="O54" s="5"/>
      <c r="P54" s="5"/>
      <c r="Q54" s="5"/>
      <c r="R54" s="5"/>
      <c r="S54" s="5"/>
      <c r="T54" s="5"/>
      <c r="U54" s="5"/>
      <c r="V54" s="5"/>
      <c r="W54" s="5"/>
      <c r="X54" s="5"/>
      <c r="Y54" s="5"/>
      <c r="Z54" s="86"/>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12"/>
      <c r="BB54" s="12"/>
      <c r="BC54" s="12"/>
      <c r="BD54" s="12"/>
      <c r="BE54" s="12"/>
      <c r="BF54" s="12"/>
      <c r="BG54" s="12"/>
      <c r="BH54" s="12"/>
      <c r="BI54" s="12"/>
      <c r="BJ54" s="12"/>
      <c r="BK54" s="12"/>
      <c r="BL54" s="12"/>
      <c r="BM54" s="3"/>
      <c r="BN54" s="3"/>
      <c r="BO54" s="3"/>
      <c r="BP54" s="3"/>
      <c r="BQ54" s="3"/>
      <c r="BR54" s="3"/>
      <c r="BS54" s="3"/>
      <c r="BT54" s="3"/>
    </row>
    <row r="55" spans="1:72" ht="19.899999999999999" customHeight="1" x14ac:dyDescent="0.25">
      <c r="A55" s="5"/>
      <c r="B55" s="5"/>
      <c r="C55" s="5"/>
      <c r="D55" s="5"/>
      <c r="E55" s="5"/>
      <c r="F55" s="5"/>
      <c r="G55" s="5"/>
      <c r="H55" s="5"/>
      <c r="I55" s="5"/>
      <c r="J55" s="5"/>
      <c r="K55" s="5"/>
      <c r="L55" s="5"/>
      <c r="M55" s="5"/>
      <c r="N55" s="5"/>
      <c r="O55" s="5"/>
      <c r="P55" s="5"/>
      <c r="Q55" s="5"/>
      <c r="R55" s="5"/>
      <c r="S55" s="5"/>
      <c r="T55" s="5"/>
      <c r="U55" s="5"/>
      <c r="V55" s="5"/>
      <c r="W55" s="5"/>
      <c r="X55" s="5"/>
      <c r="Y55" s="5"/>
      <c r="Z55" s="86"/>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12"/>
      <c r="BB55" s="12"/>
      <c r="BC55" s="12"/>
      <c r="BD55" s="12"/>
      <c r="BE55" s="12"/>
      <c r="BF55" s="12"/>
      <c r="BG55" s="12"/>
      <c r="BH55" s="12"/>
      <c r="BI55" s="12"/>
      <c r="BJ55" s="12"/>
      <c r="BK55" s="12"/>
      <c r="BL55" s="12"/>
      <c r="BM55" s="3"/>
      <c r="BN55" s="3"/>
      <c r="BO55" s="3"/>
      <c r="BP55" s="3"/>
      <c r="BQ55" s="3"/>
      <c r="BR55" s="3"/>
      <c r="BS55" s="3"/>
      <c r="BT55" s="3"/>
    </row>
    <row r="56" spans="1:72" ht="19.899999999999999" customHeight="1" x14ac:dyDescent="0.25">
      <c r="A56" s="5"/>
      <c r="B56" s="5"/>
      <c r="C56" s="5"/>
      <c r="D56" s="5"/>
      <c r="E56" s="5"/>
      <c r="F56" s="5"/>
      <c r="G56" s="5"/>
      <c r="H56" s="5"/>
      <c r="I56" s="5"/>
      <c r="J56" s="5"/>
      <c r="K56" s="5"/>
      <c r="L56" s="5"/>
      <c r="M56" s="5"/>
      <c r="N56" s="5"/>
      <c r="O56" s="5"/>
      <c r="P56" s="5"/>
      <c r="Q56" s="5"/>
      <c r="R56" s="5"/>
      <c r="S56" s="5"/>
      <c r="T56" s="5"/>
      <c r="U56" s="5"/>
      <c r="V56" s="5"/>
      <c r="W56" s="5"/>
      <c r="X56" s="5"/>
      <c r="Y56" s="5"/>
      <c r="Z56" s="86"/>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12"/>
      <c r="BB56" s="12"/>
      <c r="BC56" s="12"/>
      <c r="BD56" s="12"/>
      <c r="BE56" s="12"/>
      <c r="BF56" s="12"/>
      <c r="BG56" s="12"/>
      <c r="BH56" s="12"/>
      <c r="BI56" s="12"/>
      <c r="BJ56" s="12"/>
      <c r="BK56" s="12"/>
      <c r="BL56" s="12"/>
      <c r="BM56" s="3"/>
      <c r="BN56" s="3"/>
      <c r="BO56" s="3"/>
      <c r="BP56" s="3"/>
      <c r="BQ56" s="3"/>
      <c r="BR56" s="3"/>
      <c r="BS56" s="3"/>
      <c r="BT56" s="3"/>
    </row>
    <row r="57" spans="1:72" ht="19.899999999999999" customHeight="1" x14ac:dyDescent="0.25">
      <c r="A57" s="5"/>
      <c r="B57" s="5"/>
      <c r="C57" s="5"/>
      <c r="D57" s="5"/>
      <c r="E57" s="5"/>
      <c r="F57" s="5"/>
      <c r="G57" s="5"/>
      <c r="H57" s="5"/>
      <c r="I57" s="5"/>
      <c r="J57" s="5"/>
      <c r="K57" s="5"/>
      <c r="L57" s="5"/>
      <c r="M57" s="5"/>
      <c r="N57" s="5"/>
      <c r="O57" s="5"/>
      <c r="P57" s="5"/>
      <c r="Q57" s="5"/>
      <c r="R57" s="5"/>
      <c r="S57" s="5"/>
      <c r="T57" s="5"/>
      <c r="U57" s="5"/>
      <c r="V57" s="5"/>
      <c r="W57" s="5"/>
      <c r="X57" s="5"/>
      <c r="Y57" s="5"/>
      <c r="Z57" s="86"/>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12"/>
      <c r="BB57" s="12"/>
      <c r="BC57" s="12"/>
      <c r="BD57" s="12"/>
      <c r="BE57" s="12"/>
      <c r="BF57" s="12"/>
      <c r="BG57" s="12"/>
      <c r="BH57" s="12"/>
      <c r="BI57" s="12"/>
      <c r="BJ57" s="12"/>
      <c r="BK57" s="12"/>
      <c r="BL57" s="12"/>
      <c r="BM57" s="3"/>
      <c r="BN57" s="3"/>
      <c r="BO57" s="3"/>
      <c r="BP57" s="3"/>
      <c r="BQ57" s="3"/>
      <c r="BR57" s="3"/>
      <c r="BS57" s="3"/>
      <c r="BT57" s="3"/>
    </row>
    <row r="58" spans="1:72" ht="19.899999999999999"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86"/>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12"/>
      <c r="BB58" s="12"/>
      <c r="BC58" s="12"/>
      <c r="BD58" s="12"/>
      <c r="BE58" s="12"/>
      <c r="BF58" s="12"/>
      <c r="BG58" s="12"/>
      <c r="BH58" s="12"/>
      <c r="BI58" s="12"/>
      <c r="BJ58" s="12"/>
      <c r="BK58" s="12"/>
      <c r="BL58" s="12"/>
      <c r="BM58" s="3"/>
      <c r="BN58" s="3"/>
      <c r="BO58" s="3"/>
      <c r="BP58" s="3"/>
      <c r="BQ58" s="3"/>
      <c r="BR58" s="3"/>
      <c r="BS58" s="3"/>
      <c r="BT58" s="3"/>
    </row>
    <row r="59" spans="1:72" ht="19.899999999999999" customHeight="1" x14ac:dyDescent="0.25">
      <c r="A59" s="5"/>
      <c r="B59" s="5"/>
      <c r="C59" s="5"/>
      <c r="D59" s="5"/>
      <c r="E59" s="5"/>
      <c r="F59" s="5"/>
      <c r="G59" s="5"/>
      <c r="H59" s="5"/>
      <c r="I59" s="5"/>
      <c r="J59" s="5"/>
      <c r="K59" s="5"/>
      <c r="L59" s="5"/>
      <c r="M59" s="5"/>
      <c r="N59" s="5"/>
      <c r="O59" s="5"/>
      <c r="P59" s="5"/>
      <c r="Q59" s="5"/>
      <c r="R59" s="5"/>
      <c r="S59" s="5"/>
      <c r="T59" s="5"/>
      <c r="U59" s="5"/>
      <c r="V59" s="5"/>
      <c r="W59" s="5"/>
      <c r="X59" s="5"/>
      <c r="Y59" s="5"/>
      <c r="Z59" s="86"/>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12"/>
      <c r="BB59" s="12"/>
      <c r="BC59" s="12"/>
      <c r="BD59" s="12"/>
      <c r="BE59" s="12"/>
      <c r="BF59" s="12"/>
      <c r="BG59" s="12"/>
      <c r="BH59" s="12"/>
      <c r="BI59" s="12"/>
      <c r="BJ59" s="12"/>
      <c r="BK59" s="12"/>
      <c r="BL59" s="12"/>
      <c r="BM59" s="3"/>
      <c r="BN59" s="3"/>
      <c r="BO59" s="3"/>
      <c r="BP59" s="3"/>
      <c r="BQ59" s="3"/>
      <c r="BR59" s="3"/>
      <c r="BS59" s="3"/>
      <c r="BT59" s="3"/>
    </row>
    <row r="60" spans="1:72" ht="19.899999999999999" customHeight="1" x14ac:dyDescent="0.25">
      <c r="A60" s="5"/>
      <c r="B60" s="5"/>
      <c r="C60" s="5"/>
      <c r="D60" s="5"/>
      <c r="E60" s="5"/>
      <c r="F60" s="5"/>
      <c r="G60" s="5"/>
      <c r="H60" s="5"/>
      <c r="I60" s="5"/>
      <c r="J60" s="5"/>
      <c r="K60" s="5"/>
      <c r="L60" s="5"/>
      <c r="M60" s="5"/>
      <c r="N60" s="5"/>
      <c r="O60" s="5"/>
      <c r="P60" s="5"/>
      <c r="Q60" s="5"/>
      <c r="R60" s="5"/>
      <c r="S60" s="5"/>
      <c r="T60" s="5"/>
      <c r="U60" s="5"/>
      <c r="V60" s="5"/>
      <c r="W60" s="5"/>
      <c r="X60" s="5"/>
      <c r="Y60" s="5"/>
      <c r="Z60" s="86"/>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12"/>
      <c r="BB60" s="12"/>
      <c r="BC60" s="12"/>
      <c r="BD60" s="12"/>
      <c r="BE60" s="12"/>
      <c r="BF60" s="12"/>
      <c r="BG60" s="12"/>
      <c r="BH60" s="12"/>
      <c r="BI60" s="12"/>
      <c r="BJ60" s="12"/>
      <c r="BK60" s="12"/>
      <c r="BL60" s="12"/>
      <c r="BM60" s="3"/>
      <c r="BN60" s="3"/>
      <c r="BO60" s="3"/>
      <c r="BP60" s="3"/>
      <c r="BQ60" s="3"/>
      <c r="BR60" s="3"/>
      <c r="BS60" s="3"/>
      <c r="BT60" s="3"/>
    </row>
    <row r="61" spans="1:72" ht="19.899999999999999" customHeight="1" x14ac:dyDescent="0.25">
      <c r="A61" s="5"/>
      <c r="B61" s="5"/>
      <c r="C61" s="5"/>
      <c r="D61" s="5"/>
      <c r="E61" s="5"/>
      <c r="F61" s="5"/>
      <c r="G61" s="5"/>
      <c r="H61" s="5"/>
      <c r="I61" s="5"/>
      <c r="J61" s="5"/>
      <c r="K61" s="5"/>
      <c r="L61" s="5"/>
      <c r="M61" s="5"/>
      <c r="N61" s="5"/>
      <c r="O61" s="5"/>
      <c r="P61" s="5"/>
      <c r="Q61" s="5"/>
      <c r="R61" s="5"/>
      <c r="S61" s="5"/>
      <c r="T61" s="5"/>
      <c r="U61" s="5"/>
      <c r="V61" s="5"/>
      <c r="W61" s="5"/>
      <c r="X61" s="5"/>
      <c r="Y61" s="5"/>
      <c r="Z61" s="86"/>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12"/>
      <c r="BB61" s="12"/>
      <c r="BC61" s="12"/>
      <c r="BD61" s="12"/>
      <c r="BE61" s="12"/>
      <c r="BF61" s="12"/>
      <c r="BG61" s="12"/>
      <c r="BH61" s="12"/>
      <c r="BI61" s="12"/>
      <c r="BJ61" s="12"/>
      <c r="BK61" s="12"/>
      <c r="BL61" s="12"/>
      <c r="BM61" s="3"/>
      <c r="BN61" s="3"/>
      <c r="BO61" s="3"/>
      <c r="BP61" s="3"/>
      <c r="BQ61" s="3"/>
      <c r="BR61" s="3"/>
      <c r="BS61" s="3"/>
      <c r="BT61" s="3"/>
    </row>
    <row r="62" spans="1:72" ht="19.899999999999999" customHeight="1" x14ac:dyDescent="0.25">
      <c r="A62" s="5"/>
      <c r="B62" s="5"/>
      <c r="C62" s="5"/>
      <c r="D62" s="5"/>
      <c r="E62" s="5"/>
      <c r="F62" s="5"/>
      <c r="G62" s="5"/>
      <c r="H62" s="5"/>
      <c r="I62" s="5"/>
      <c r="J62" s="5"/>
      <c r="K62" s="5"/>
      <c r="L62" s="5"/>
      <c r="M62" s="5"/>
      <c r="N62" s="5"/>
      <c r="O62" s="5"/>
      <c r="P62" s="5"/>
      <c r="Q62" s="5"/>
      <c r="R62" s="5"/>
      <c r="S62" s="5"/>
      <c r="T62" s="5"/>
      <c r="U62" s="5"/>
      <c r="V62" s="5"/>
      <c r="W62" s="5"/>
      <c r="X62" s="5"/>
      <c r="Y62" s="5"/>
      <c r="Z62" s="86"/>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12"/>
      <c r="BB62" s="12"/>
      <c r="BC62" s="12"/>
      <c r="BD62" s="12"/>
      <c r="BE62" s="12"/>
      <c r="BF62" s="12"/>
      <c r="BG62" s="12"/>
      <c r="BH62" s="12"/>
      <c r="BI62" s="12"/>
      <c r="BJ62" s="12"/>
      <c r="BK62" s="12"/>
      <c r="BL62" s="12"/>
      <c r="BM62" s="3"/>
      <c r="BN62" s="3"/>
      <c r="BO62" s="3"/>
      <c r="BP62" s="3"/>
      <c r="BQ62" s="3"/>
      <c r="BR62" s="3"/>
      <c r="BS62" s="3"/>
      <c r="BT62" s="3"/>
    </row>
    <row r="63" spans="1:72" ht="19.899999999999999" customHeight="1" x14ac:dyDescent="0.25">
      <c r="A63" s="5"/>
      <c r="B63" s="5"/>
      <c r="C63" s="5"/>
      <c r="D63" s="5"/>
      <c r="E63" s="5"/>
      <c r="F63" s="5"/>
      <c r="G63" s="5"/>
      <c r="H63" s="5"/>
      <c r="I63" s="5"/>
      <c r="J63" s="5"/>
      <c r="K63" s="5"/>
      <c r="L63" s="5"/>
      <c r="M63" s="5"/>
      <c r="N63" s="5"/>
      <c r="O63" s="5"/>
      <c r="P63" s="5"/>
      <c r="Q63" s="5"/>
      <c r="R63" s="5"/>
      <c r="S63" s="5"/>
      <c r="T63" s="5"/>
      <c r="U63" s="5"/>
      <c r="V63" s="5"/>
      <c r="W63" s="5"/>
      <c r="X63" s="5"/>
      <c r="Y63" s="5"/>
      <c r="Z63" s="86"/>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12"/>
      <c r="BB63" s="12"/>
      <c r="BC63" s="12"/>
      <c r="BD63" s="12"/>
      <c r="BE63" s="12"/>
      <c r="BF63" s="12"/>
      <c r="BG63" s="12"/>
      <c r="BH63" s="12"/>
      <c r="BI63" s="12"/>
      <c r="BJ63" s="12"/>
      <c r="BK63" s="12"/>
      <c r="BL63" s="12"/>
      <c r="BM63" s="3"/>
      <c r="BN63" s="3"/>
      <c r="BO63" s="3"/>
      <c r="BP63" s="3"/>
      <c r="BQ63" s="3"/>
      <c r="BR63" s="3"/>
      <c r="BS63" s="3"/>
      <c r="BT63" s="3"/>
    </row>
    <row r="64" spans="1:72" ht="19.899999999999999" customHeight="1" x14ac:dyDescent="0.25">
      <c r="A64" s="5"/>
      <c r="B64" s="5"/>
      <c r="C64" s="5"/>
      <c r="D64" s="5"/>
      <c r="E64" s="5"/>
      <c r="F64" s="5"/>
      <c r="G64" s="5"/>
      <c r="H64" s="5"/>
      <c r="I64" s="5"/>
      <c r="J64" s="5"/>
      <c r="K64" s="5"/>
      <c r="L64" s="5"/>
      <c r="M64" s="5"/>
      <c r="N64" s="5"/>
      <c r="O64" s="5"/>
      <c r="P64" s="5"/>
      <c r="Q64" s="5"/>
      <c r="R64" s="5"/>
      <c r="S64" s="5"/>
      <c r="T64" s="5"/>
      <c r="U64" s="5"/>
      <c r="V64" s="5"/>
      <c r="W64" s="5"/>
      <c r="X64" s="5"/>
      <c r="Y64" s="5"/>
      <c r="Z64" s="86"/>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12"/>
      <c r="BB64" s="12"/>
      <c r="BC64" s="12"/>
      <c r="BD64" s="12"/>
      <c r="BE64" s="12"/>
      <c r="BF64" s="12"/>
      <c r="BG64" s="12"/>
      <c r="BH64" s="12"/>
      <c r="BI64" s="12"/>
      <c r="BJ64" s="12"/>
      <c r="BK64" s="12"/>
      <c r="BL64" s="12"/>
      <c r="BM64" s="3"/>
      <c r="BN64" s="3"/>
      <c r="BO64" s="3"/>
      <c r="BP64" s="3"/>
      <c r="BQ64" s="3"/>
      <c r="BR64" s="3"/>
      <c r="BS64" s="3"/>
      <c r="BT64" s="3"/>
    </row>
    <row r="65" spans="1:72" ht="19.899999999999999" customHeight="1" x14ac:dyDescent="0.25">
      <c r="A65" s="5"/>
      <c r="B65" s="5"/>
      <c r="C65" s="5"/>
      <c r="D65" s="5"/>
      <c r="E65" s="5"/>
      <c r="F65" s="5"/>
      <c r="G65" s="5"/>
      <c r="H65" s="5"/>
      <c r="I65" s="5"/>
      <c r="J65" s="5"/>
      <c r="K65" s="5"/>
      <c r="L65" s="5"/>
      <c r="M65" s="5"/>
      <c r="N65" s="5"/>
      <c r="O65" s="5"/>
      <c r="P65" s="5"/>
      <c r="Q65" s="5"/>
      <c r="R65" s="5"/>
      <c r="S65" s="5"/>
      <c r="T65" s="5"/>
      <c r="U65" s="5"/>
      <c r="V65" s="5"/>
      <c r="W65" s="5"/>
      <c r="X65" s="5"/>
      <c r="Y65" s="5"/>
      <c r="Z65" s="86"/>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12"/>
      <c r="BB65" s="12"/>
      <c r="BC65" s="12"/>
      <c r="BD65" s="12"/>
      <c r="BE65" s="12"/>
      <c r="BF65" s="12"/>
      <c r="BG65" s="12"/>
      <c r="BH65" s="12"/>
      <c r="BI65" s="12"/>
      <c r="BJ65" s="12"/>
      <c r="BK65" s="12"/>
      <c r="BL65" s="12"/>
      <c r="BM65" s="3"/>
      <c r="BN65" s="3"/>
      <c r="BO65" s="3"/>
      <c r="BP65" s="3"/>
      <c r="BQ65" s="3"/>
      <c r="BR65" s="3"/>
      <c r="BS65" s="3"/>
      <c r="BT65" s="3"/>
    </row>
    <row r="66" spans="1:72" ht="19.899999999999999" customHeight="1" x14ac:dyDescent="0.25">
      <c r="A66" s="5"/>
      <c r="B66" s="5"/>
      <c r="C66" s="5"/>
      <c r="D66" s="5"/>
      <c r="E66" s="5"/>
      <c r="F66" s="5"/>
      <c r="G66" s="5"/>
      <c r="H66" s="5"/>
      <c r="I66" s="5"/>
      <c r="J66" s="5"/>
      <c r="K66" s="5"/>
      <c r="L66" s="5"/>
      <c r="M66" s="5"/>
      <c r="N66" s="5"/>
      <c r="O66" s="5"/>
      <c r="P66" s="5"/>
      <c r="Q66" s="5"/>
      <c r="R66" s="5"/>
      <c r="S66" s="5"/>
      <c r="T66" s="5"/>
      <c r="U66" s="5"/>
      <c r="V66" s="5"/>
      <c r="W66" s="5"/>
      <c r="X66" s="5"/>
      <c r="Y66" s="5"/>
      <c r="Z66" s="86"/>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12"/>
      <c r="BB66" s="12"/>
      <c r="BC66" s="12"/>
      <c r="BD66" s="12"/>
      <c r="BE66" s="12"/>
      <c r="BF66" s="12"/>
      <c r="BG66" s="12"/>
      <c r="BH66" s="12"/>
      <c r="BI66" s="12"/>
      <c r="BJ66" s="12"/>
      <c r="BK66" s="12"/>
      <c r="BL66" s="12"/>
      <c r="BM66" s="3"/>
      <c r="BN66" s="3"/>
      <c r="BO66" s="3"/>
      <c r="BP66" s="3"/>
      <c r="BQ66" s="3"/>
      <c r="BR66" s="3"/>
      <c r="BS66" s="3"/>
      <c r="BT66" s="3"/>
    </row>
    <row r="67" spans="1:72" ht="19.899999999999999" customHeight="1" x14ac:dyDescent="0.25">
      <c r="A67" s="5"/>
      <c r="B67" s="5"/>
      <c r="C67" s="5"/>
      <c r="D67" s="5"/>
      <c r="E67" s="5"/>
      <c r="F67" s="5"/>
      <c r="G67" s="5"/>
      <c r="H67" s="5"/>
      <c r="I67" s="5"/>
      <c r="J67" s="5"/>
      <c r="K67" s="5"/>
      <c r="L67" s="5"/>
      <c r="M67" s="5"/>
      <c r="N67" s="5"/>
      <c r="O67" s="5"/>
      <c r="P67" s="5"/>
      <c r="Q67" s="5"/>
      <c r="R67" s="5"/>
      <c r="S67" s="5"/>
      <c r="T67" s="5"/>
      <c r="U67" s="5"/>
      <c r="V67" s="5"/>
      <c r="W67" s="5"/>
      <c r="X67" s="5"/>
      <c r="Y67" s="5"/>
      <c r="Z67" s="86"/>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12"/>
      <c r="BB67" s="12"/>
      <c r="BC67" s="12"/>
      <c r="BD67" s="12"/>
      <c r="BE67" s="12"/>
      <c r="BF67" s="12"/>
      <c r="BG67" s="12"/>
      <c r="BH67" s="12"/>
      <c r="BI67" s="12"/>
      <c r="BJ67" s="12"/>
      <c r="BK67" s="12"/>
      <c r="BL67" s="12"/>
      <c r="BM67" s="3"/>
      <c r="BN67" s="3"/>
      <c r="BO67" s="3"/>
      <c r="BP67" s="3"/>
      <c r="BQ67" s="3"/>
      <c r="BR67" s="3"/>
      <c r="BS67" s="3"/>
      <c r="BT67" s="3"/>
    </row>
    <row r="68" spans="1:72" ht="19.899999999999999" customHeight="1" x14ac:dyDescent="0.25">
      <c r="A68" s="5"/>
      <c r="B68" s="5"/>
      <c r="C68" s="5"/>
      <c r="D68" s="5"/>
      <c r="E68" s="5"/>
      <c r="F68" s="5"/>
      <c r="G68" s="5"/>
      <c r="H68" s="5"/>
      <c r="I68" s="5"/>
      <c r="J68" s="5"/>
      <c r="K68" s="5"/>
      <c r="L68" s="5"/>
      <c r="M68" s="5"/>
      <c r="N68" s="5"/>
      <c r="O68" s="5"/>
      <c r="P68" s="5"/>
      <c r="Q68" s="5"/>
      <c r="R68" s="5"/>
      <c r="S68" s="5"/>
      <c r="T68" s="5"/>
      <c r="U68" s="5"/>
      <c r="V68" s="5"/>
      <c r="W68" s="5"/>
      <c r="X68" s="5"/>
      <c r="Y68" s="5"/>
      <c r="Z68" s="86"/>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12"/>
      <c r="BB68" s="12"/>
      <c r="BC68" s="12"/>
      <c r="BD68" s="12"/>
      <c r="BE68" s="12"/>
      <c r="BF68" s="12"/>
      <c r="BG68" s="12"/>
      <c r="BH68" s="12"/>
      <c r="BI68" s="12"/>
      <c r="BJ68" s="12"/>
      <c r="BK68" s="12"/>
      <c r="BL68" s="12"/>
      <c r="BM68" s="3"/>
      <c r="BN68" s="3"/>
      <c r="BO68" s="3"/>
      <c r="BP68" s="3"/>
      <c r="BQ68" s="3"/>
      <c r="BR68" s="3"/>
      <c r="BS68" s="3"/>
      <c r="BT68" s="3"/>
    </row>
    <row r="69" spans="1:72" ht="19.899999999999999" customHeight="1" x14ac:dyDescent="0.25">
      <c r="A69" s="5"/>
      <c r="B69" s="5"/>
      <c r="C69" s="5"/>
      <c r="D69" s="5"/>
      <c r="E69" s="5"/>
      <c r="F69" s="5"/>
      <c r="G69" s="5"/>
      <c r="H69" s="5"/>
      <c r="I69" s="5"/>
      <c r="J69" s="5"/>
      <c r="K69" s="5"/>
      <c r="L69" s="5"/>
      <c r="M69" s="5"/>
      <c r="N69" s="5"/>
      <c r="O69" s="5"/>
      <c r="P69" s="5"/>
      <c r="Q69" s="5"/>
      <c r="R69" s="5"/>
      <c r="S69" s="5"/>
      <c r="T69" s="5"/>
      <c r="U69" s="5"/>
      <c r="V69" s="5"/>
      <c r="W69" s="5"/>
      <c r="X69" s="5"/>
      <c r="Y69" s="5"/>
      <c r="Z69" s="86"/>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12"/>
      <c r="BB69" s="12"/>
      <c r="BC69" s="12"/>
      <c r="BD69" s="12"/>
      <c r="BE69" s="12"/>
      <c r="BF69" s="12"/>
      <c r="BG69" s="12"/>
      <c r="BH69" s="12"/>
      <c r="BI69" s="12"/>
      <c r="BJ69" s="12"/>
      <c r="BK69" s="12"/>
      <c r="BL69" s="12"/>
      <c r="BM69" s="3"/>
      <c r="BN69" s="3"/>
      <c r="BO69" s="3"/>
      <c r="BP69" s="3"/>
      <c r="BQ69" s="3"/>
      <c r="BR69" s="3"/>
      <c r="BS69" s="3"/>
      <c r="BT69" s="3"/>
    </row>
    <row r="70" spans="1:72" ht="19.899999999999999" customHeight="1" x14ac:dyDescent="0.25">
      <c r="A70" s="5"/>
      <c r="B70" s="5"/>
      <c r="C70" s="5"/>
      <c r="D70" s="5"/>
      <c r="E70" s="5"/>
      <c r="F70" s="5"/>
      <c r="G70" s="5"/>
      <c r="H70" s="5"/>
      <c r="I70" s="5"/>
      <c r="J70" s="5"/>
      <c r="K70" s="5"/>
      <c r="L70" s="5"/>
      <c r="M70" s="5"/>
      <c r="N70" s="5"/>
      <c r="O70" s="5"/>
      <c r="P70" s="5"/>
      <c r="Q70" s="5"/>
      <c r="R70" s="5"/>
      <c r="S70" s="5"/>
      <c r="T70" s="5"/>
      <c r="U70" s="5"/>
      <c r="V70" s="5"/>
      <c r="W70" s="5"/>
      <c r="X70" s="5"/>
      <c r="Y70" s="5"/>
      <c r="Z70" s="86"/>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12"/>
      <c r="BB70" s="12"/>
      <c r="BC70" s="12"/>
      <c r="BD70" s="12"/>
      <c r="BE70" s="12"/>
      <c r="BF70" s="12"/>
      <c r="BG70" s="12"/>
      <c r="BH70" s="12"/>
      <c r="BI70" s="12"/>
      <c r="BJ70" s="12"/>
      <c r="BK70" s="12"/>
      <c r="BL70" s="12"/>
      <c r="BM70" s="3"/>
      <c r="BN70" s="3"/>
      <c r="BO70" s="3"/>
      <c r="BP70" s="3"/>
      <c r="BQ70" s="3"/>
      <c r="BR70" s="3"/>
      <c r="BS70" s="3"/>
      <c r="BT70" s="3"/>
    </row>
    <row r="71" spans="1:72" ht="19.899999999999999" customHeight="1" x14ac:dyDescent="0.25">
      <c r="A71" s="5"/>
      <c r="B71" s="5"/>
      <c r="C71" s="5"/>
      <c r="D71" s="5"/>
      <c r="E71" s="5"/>
      <c r="F71" s="5"/>
      <c r="G71" s="5"/>
      <c r="H71" s="5"/>
      <c r="I71" s="5"/>
      <c r="J71" s="5"/>
      <c r="K71" s="5"/>
      <c r="L71" s="5"/>
      <c r="M71" s="5"/>
      <c r="N71" s="5"/>
      <c r="O71" s="5"/>
      <c r="P71" s="5"/>
      <c r="Q71" s="5"/>
      <c r="R71" s="5"/>
      <c r="S71" s="5"/>
      <c r="T71" s="5"/>
      <c r="U71" s="5"/>
      <c r="V71" s="5"/>
      <c r="W71" s="5"/>
      <c r="X71" s="5"/>
      <c r="Y71" s="5"/>
      <c r="Z71" s="86"/>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12"/>
      <c r="BB71" s="12"/>
      <c r="BC71" s="12"/>
      <c r="BD71" s="12"/>
      <c r="BE71" s="12"/>
      <c r="BF71" s="12"/>
      <c r="BG71" s="12"/>
      <c r="BH71" s="12"/>
      <c r="BI71" s="12"/>
      <c r="BJ71" s="12"/>
      <c r="BK71" s="12"/>
      <c r="BL71" s="12"/>
      <c r="BM71" s="3"/>
      <c r="BN71" s="3"/>
      <c r="BO71" s="3"/>
      <c r="BP71" s="3"/>
      <c r="BQ71" s="3"/>
      <c r="BR71" s="3"/>
      <c r="BS71" s="3"/>
      <c r="BT71" s="3"/>
    </row>
    <row r="72" spans="1:72" ht="19.899999999999999"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86"/>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12"/>
      <c r="BB72" s="12"/>
      <c r="BC72" s="12"/>
      <c r="BD72" s="12"/>
      <c r="BE72" s="12"/>
      <c r="BF72" s="12"/>
      <c r="BG72" s="12"/>
      <c r="BH72" s="12"/>
      <c r="BI72" s="12"/>
      <c r="BJ72" s="12"/>
      <c r="BK72" s="12"/>
      <c r="BL72" s="12"/>
      <c r="BM72" s="3"/>
      <c r="BN72" s="3"/>
      <c r="BO72" s="3"/>
      <c r="BP72" s="3"/>
      <c r="BQ72" s="3"/>
      <c r="BR72" s="3"/>
      <c r="BS72" s="3"/>
      <c r="BT72" s="3"/>
    </row>
    <row r="73" spans="1:72" ht="19.899999999999999"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86"/>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12"/>
      <c r="BB73" s="12"/>
      <c r="BC73" s="12"/>
      <c r="BD73" s="12"/>
      <c r="BE73" s="12"/>
      <c r="BF73" s="12"/>
      <c r="BG73" s="12"/>
      <c r="BH73" s="12"/>
      <c r="BI73" s="12"/>
      <c r="BJ73" s="12"/>
      <c r="BK73" s="12"/>
      <c r="BL73" s="12"/>
      <c r="BM73" s="3"/>
      <c r="BN73" s="3"/>
      <c r="BO73" s="3"/>
      <c r="BP73" s="3"/>
      <c r="BQ73" s="3"/>
      <c r="BR73" s="3"/>
      <c r="BS73" s="3"/>
      <c r="BT73" s="3"/>
    </row>
    <row r="74" spans="1:72" ht="19.899999999999999"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86"/>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12"/>
      <c r="BB74" s="12"/>
      <c r="BC74" s="12"/>
      <c r="BD74" s="12"/>
      <c r="BE74" s="12"/>
      <c r="BF74" s="12"/>
      <c r="BG74" s="12"/>
      <c r="BH74" s="12"/>
      <c r="BI74" s="12"/>
      <c r="BJ74" s="12"/>
      <c r="BK74" s="12"/>
      <c r="BL74" s="12"/>
      <c r="BM74" s="3"/>
      <c r="BN74" s="3"/>
      <c r="BO74" s="3"/>
      <c r="BP74" s="3"/>
      <c r="BQ74" s="3"/>
      <c r="BR74" s="3"/>
      <c r="BS74" s="3"/>
      <c r="BT74" s="3"/>
    </row>
    <row r="75" spans="1:72" ht="19.899999999999999" customHeight="1" x14ac:dyDescent="0.25">
      <c r="A75" s="5"/>
      <c r="B75" s="5"/>
      <c r="C75" s="5"/>
      <c r="D75" s="5"/>
      <c r="E75" s="5"/>
      <c r="F75" s="5"/>
      <c r="G75" s="5"/>
      <c r="H75" s="5"/>
      <c r="I75" s="5"/>
      <c r="J75" s="5"/>
      <c r="K75" s="5"/>
      <c r="L75" s="5"/>
      <c r="M75" s="5"/>
      <c r="N75" s="5"/>
      <c r="O75" s="5"/>
      <c r="P75" s="5"/>
      <c r="Q75" s="5"/>
      <c r="R75" s="5"/>
      <c r="S75" s="5"/>
      <c r="T75" s="5"/>
      <c r="U75" s="5"/>
      <c r="V75" s="5"/>
      <c r="W75" s="5"/>
      <c r="X75" s="5"/>
      <c r="Y75" s="5"/>
      <c r="Z75" s="86"/>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12"/>
      <c r="BB75" s="12"/>
      <c r="BC75" s="12"/>
      <c r="BD75" s="12"/>
      <c r="BE75" s="12"/>
      <c r="BF75" s="12"/>
      <c r="BG75" s="12"/>
      <c r="BH75" s="12"/>
      <c r="BI75" s="12"/>
      <c r="BJ75" s="12"/>
      <c r="BK75" s="12"/>
      <c r="BL75" s="12"/>
      <c r="BM75" s="3"/>
      <c r="BN75" s="3"/>
      <c r="BO75" s="3"/>
      <c r="BP75" s="3"/>
      <c r="BQ75" s="3"/>
      <c r="BR75" s="3"/>
      <c r="BS75" s="3"/>
      <c r="BT75" s="3"/>
    </row>
    <row r="76" spans="1:72" ht="19.899999999999999" customHeight="1" x14ac:dyDescent="0.25">
      <c r="A76" s="5"/>
      <c r="B76" s="5"/>
      <c r="C76" s="5"/>
      <c r="D76" s="5"/>
      <c r="E76" s="5"/>
      <c r="F76" s="5"/>
      <c r="G76" s="5"/>
      <c r="H76" s="5"/>
      <c r="I76" s="5"/>
      <c r="J76" s="5"/>
      <c r="K76" s="5"/>
      <c r="L76" s="5"/>
      <c r="M76" s="5"/>
      <c r="N76" s="5"/>
      <c r="O76" s="5"/>
      <c r="P76" s="5"/>
      <c r="Q76" s="5"/>
      <c r="R76" s="5"/>
      <c r="S76" s="5"/>
      <c r="T76" s="5"/>
      <c r="U76" s="5"/>
      <c r="V76" s="5"/>
      <c r="W76" s="5"/>
      <c r="X76" s="5"/>
      <c r="Y76" s="5"/>
      <c r="Z76" s="86"/>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12"/>
      <c r="BB76" s="12"/>
      <c r="BC76" s="12"/>
      <c r="BD76" s="12"/>
      <c r="BE76" s="12"/>
      <c r="BF76" s="12"/>
      <c r="BG76" s="12"/>
      <c r="BH76" s="12"/>
      <c r="BI76" s="12"/>
      <c r="BJ76" s="12"/>
      <c r="BK76" s="12"/>
      <c r="BL76" s="12"/>
      <c r="BM76" s="3"/>
      <c r="BN76" s="3"/>
      <c r="BO76" s="3"/>
      <c r="BP76" s="3"/>
      <c r="BQ76" s="3"/>
      <c r="BR76" s="3"/>
      <c r="BS76" s="3"/>
      <c r="BT76" s="3"/>
    </row>
    <row r="77" spans="1:72" ht="19.899999999999999" customHeight="1" x14ac:dyDescent="0.25">
      <c r="A77" s="5"/>
      <c r="B77" s="5"/>
      <c r="C77" s="5"/>
      <c r="D77" s="5"/>
      <c r="E77" s="5"/>
      <c r="F77" s="5"/>
      <c r="G77" s="5"/>
      <c r="H77" s="5"/>
      <c r="I77" s="5"/>
      <c r="J77" s="5"/>
      <c r="K77" s="5"/>
      <c r="L77" s="5"/>
      <c r="M77" s="5"/>
      <c r="N77" s="5"/>
      <c r="O77" s="5"/>
      <c r="P77" s="5"/>
      <c r="Q77" s="5"/>
      <c r="R77" s="5"/>
      <c r="S77" s="5"/>
      <c r="T77" s="5"/>
      <c r="U77" s="5"/>
      <c r="V77" s="5"/>
      <c r="W77" s="5"/>
      <c r="X77" s="5"/>
      <c r="Y77" s="5"/>
      <c r="Z77" s="86"/>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12"/>
      <c r="BB77" s="12"/>
      <c r="BC77" s="12"/>
      <c r="BD77" s="12"/>
      <c r="BE77" s="12"/>
      <c r="BF77" s="12"/>
      <c r="BG77" s="12"/>
      <c r="BH77" s="12"/>
      <c r="BI77" s="12"/>
      <c r="BJ77" s="12"/>
      <c r="BK77" s="12"/>
      <c r="BL77" s="12"/>
      <c r="BM77" s="3"/>
      <c r="BN77" s="3"/>
      <c r="BO77" s="3"/>
      <c r="BP77" s="3"/>
      <c r="BQ77" s="3"/>
      <c r="BR77" s="3"/>
      <c r="BS77" s="3"/>
      <c r="BT77" s="3"/>
    </row>
    <row r="78" spans="1:72" ht="19.899999999999999" customHeight="1" x14ac:dyDescent="0.25">
      <c r="A78" s="5"/>
      <c r="B78" s="5"/>
      <c r="C78" s="5"/>
      <c r="D78" s="5"/>
      <c r="E78" s="5"/>
      <c r="F78" s="5"/>
      <c r="G78" s="5"/>
      <c r="H78" s="5"/>
      <c r="I78" s="5"/>
      <c r="J78" s="5"/>
      <c r="K78" s="5"/>
      <c r="L78" s="5"/>
      <c r="M78" s="5"/>
      <c r="N78" s="5"/>
      <c r="O78" s="5"/>
      <c r="P78" s="5"/>
      <c r="Q78" s="5"/>
      <c r="R78" s="5"/>
      <c r="S78" s="5"/>
      <c r="T78" s="5"/>
      <c r="U78" s="5"/>
      <c r="V78" s="5"/>
      <c r="W78" s="5"/>
      <c r="X78" s="5"/>
      <c r="Y78" s="5"/>
      <c r="Z78" s="86"/>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12"/>
      <c r="BB78" s="12"/>
      <c r="BC78" s="12"/>
      <c r="BD78" s="12"/>
      <c r="BE78" s="12"/>
      <c r="BF78" s="12"/>
      <c r="BG78" s="12"/>
      <c r="BH78" s="12"/>
      <c r="BI78" s="12"/>
      <c r="BJ78" s="12"/>
      <c r="BK78" s="12"/>
      <c r="BL78" s="12"/>
      <c r="BM78" s="3"/>
      <c r="BN78" s="3"/>
      <c r="BO78" s="3"/>
      <c r="BP78" s="3"/>
      <c r="BQ78" s="3"/>
      <c r="BR78" s="3"/>
      <c r="BS78" s="3"/>
      <c r="BT78" s="3"/>
    </row>
    <row r="79" spans="1:72" ht="19.899999999999999" customHeight="1" x14ac:dyDescent="0.25">
      <c r="A79" s="5"/>
      <c r="B79" s="5"/>
      <c r="C79" s="5"/>
      <c r="D79" s="5"/>
      <c r="E79" s="5"/>
      <c r="F79" s="5"/>
      <c r="G79" s="5"/>
      <c r="H79" s="5"/>
      <c r="I79" s="5"/>
      <c r="J79" s="5"/>
      <c r="K79" s="5"/>
      <c r="L79" s="5"/>
      <c r="M79" s="5"/>
      <c r="N79" s="5"/>
      <c r="O79" s="5"/>
      <c r="P79" s="5"/>
      <c r="Q79" s="5"/>
      <c r="R79" s="5"/>
      <c r="S79" s="5"/>
      <c r="T79" s="5"/>
      <c r="U79" s="5"/>
      <c r="V79" s="5"/>
      <c r="W79" s="5"/>
      <c r="X79" s="5"/>
      <c r="Y79" s="5"/>
      <c r="Z79" s="86"/>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12"/>
      <c r="BB79" s="12"/>
      <c r="BC79" s="12"/>
      <c r="BD79" s="12"/>
      <c r="BE79" s="12"/>
      <c r="BF79" s="12"/>
      <c r="BG79" s="12"/>
      <c r="BH79" s="12"/>
      <c r="BI79" s="12"/>
      <c r="BJ79" s="12"/>
      <c r="BK79" s="12"/>
      <c r="BL79" s="12"/>
      <c r="BM79" s="3"/>
      <c r="BN79" s="3"/>
      <c r="BO79" s="3"/>
      <c r="BP79" s="3"/>
      <c r="BQ79" s="3"/>
      <c r="BR79" s="3"/>
      <c r="BS79" s="3"/>
      <c r="BT79" s="3"/>
    </row>
    <row r="80" spans="1:72" ht="19.899999999999999" customHeight="1" x14ac:dyDescent="0.25">
      <c r="A80" s="5"/>
      <c r="B80" s="5"/>
      <c r="C80" s="5"/>
      <c r="D80" s="5"/>
      <c r="E80" s="5"/>
      <c r="F80" s="5"/>
      <c r="G80" s="5"/>
      <c r="H80" s="5"/>
      <c r="I80" s="5"/>
      <c r="J80" s="5"/>
      <c r="K80" s="5"/>
      <c r="L80" s="5"/>
      <c r="M80" s="5"/>
      <c r="N80" s="5"/>
      <c r="O80" s="5"/>
      <c r="P80" s="5"/>
      <c r="Q80" s="5"/>
      <c r="R80" s="5"/>
      <c r="S80" s="5"/>
      <c r="T80" s="5"/>
      <c r="U80" s="5"/>
      <c r="V80" s="5"/>
      <c r="W80" s="5"/>
      <c r="X80" s="5"/>
      <c r="Y80" s="5"/>
      <c r="Z80" s="86"/>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12"/>
      <c r="BB80" s="12"/>
      <c r="BC80" s="12"/>
      <c r="BD80" s="12"/>
      <c r="BE80" s="12"/>
      <c r="BF80" s="12"/>
      <c r="BG80" s="12"/>
      <c r="BH80" s="12"/>
      <c r="BI80" s="12"/>
      <c r="BJ80" s="12"/>
      <c r="BK80" s="12"/>
      <c r="BL80" s="12"/>
      <c r="BM80" s="3"/>
      <c r="BN80" s="3"/>
      <c r="BO80" s="3"/>
      <c r="BP80" s="3"/>
      <c r="BQ80" s="3"/>
      <c r="BR80" s="3"/>
      <c r="BS80" s="3"/>
      <c r="BT80" s="3"/>
    </row>
    <row r="81" spans="1:72" ht="19.899999999999999" customHeight="1" x14ac:dyDescent="0.25">
      <c r="A81" s="5"/>
      <c r="B81" s="5"/>
      <c r="C81" s="5"/>
      <c r="D81" s="5"/>
      <c r="E81" s="5"/>
      <c r="F81" s="5"/>
      <c r="G81" s="5"/>
      <c r="H81" s="5"/>
      <c r="I81" s="5"/>
      <c r="J81" s="5"/>
      <c r="K81" s="5"/>
      <c r="L81" s="5"/>
      <c r="M81" s="5"/>
      <c r="N81" s="5"/>
      <c r="O81" s="5"/>
      <c r="P81" s="5"/>
      <c r="Q81" s="5"/>
      <c r="R81" s="5"/>
      <c r="S81" s="5"/>
      <c r="T81" s="5"/>
      <c r="U81" s="5"/>
      <c r="V81" s="5"/>
      <c r="W81" s="5"/>
      <c r="X81" s="5"/>
      <c r="Y81" s="5"/>
      <c r="Z81" s="86"/>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12"/>
      <c r="BB81" s="12"/>
      <c r="BC81" s="12"/>
      <c r="BD81" s="12"/>
      <c r="BE81" s="12"/>
      <c r="BF81" s="12"/>
      <c r="BG81" s="12"/>
      <c r="BH81" s="12"/>
      <c r="BI81" s="12"/>
      <c r="BJ81" s="12"/>
      <c r="BK81" s="12"/>
      <c r="BL81" s="12"/>
      <c r="BM81" s="3"/>
      <c r="BN81" s="3"/>
      <c r="BO81" s="3"/>
      <c r="BP81" s="3"/>
      <c r="BQ81" s="3"/>
      <c r="BR81" s="3"/>
      <c r="BS81" s="3"/>
      <c r="BT81" s="3"/>
    </row>
    <row r="82" spans="1:72" ht="19.899999999999999" customHeight="1" x14ac:dyDescent="0.25">
      <c r="A82" s="5"/>
      <c r="B82" s="5"/>
      <c r="C82" s="5"/>
      <c r="D82" s="5"/>
      <c r="E82" s="5"/>
      <c r="F82" s="5"/>
      <c r="G82" s="5"/>
      <c r="H82" s="5"/>
      <c r="I82" s="5"/>
      <c r="J82" s="5"/>
      <c r="K82" s="5"/>
      <c r="L82" s="5"/>
      <c r="M82" s="5"/>
      <c r="N82" s="5"/>
      <c r="O82" s="5"/>
      <c r="P82" s="5"/>
      <c r="Q82" s="5"/>
      <c r="R82" s="5"/>
      <c r="S82" s="5"/>
      <c r="T82" s="5"/>
      <c r="U82" s="5"/>
      <c r="V82" s="5"/>
      <c r="W82" s="5"/>
      <c r="X82" s="5"/>
      <c r="Y82" s="5"/>
      <c r="Z82" s="86"/>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12"/>
      <c r="BB82" s="12"/>
      <c r="BC82" s="12"/>
      <c r="BD82" s="12"/>
      <c r="BE82" s="12"/>
      <c r="BF82" s="12"/>
      <c r="BG82" s="12"/>
      <c r="BH82" s="12"/>
      <c r="BI82" s="12"/>
      <c r="BJ82" s="12"/>
      <c r="BK82" s="12"/>
      <c r="BL82" s="12"/>
      <c r="BM82" s="3"/>
      <c r="BN82" s="3"/>
      <c r="BO82" s="3"/>
      <c r="BP82" s="3"/>
      <c r="BQ82" s="3"/>
      <c r="BR82" s="3"/>
      <c r="BS82" s="3"/>
      <c r="BT82" s="3"/>
    </row>
    <row r="83" spans="1:72" ht="19.899999999999999" customHeight="1" x14ac:dyDescent="0.25">
      <c r="A83" s="5"/>
      <c r="B83" s="5"/>
      <c r="C83" s="5"/>
      <c r="D83" s="5"/>
      <c r="E83" s="5"/>
      <c r="F83" s="5"/>
      <c r="G83" s="5"/>
      <c r="H83" s="5"/>
      <c r="I83" s="5"/>
      <c r="J83" s="5"/>
      <c r="K83" s="5"/>
      <c r="L83" s="5"/>
      <c r="M83" s="5"/>
      <c r="N83" s="5"/>
      <c r="O83" s="5"/>
      <c r="P83" s="5"/>
      <c r="Q83" s="5"/>
      <c r="R83" s="5"/>
      <c r="S83" s="5"/>
      <c r="T83" s="5"/>
      <c r="U83" s="5"/>
      <c r="V83" s="5"/>
      <c r="W83" s="5"/>
      <c r="X83" s="5"/>
      <c r="Y83" s="5"/>
      <c r="Z83" s="86"/>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12"/>
      <c r="BB83" s="12"/>
      <c r="BC83" s="12"/>
      <c r="BD83" s="12"/>
      <c r="BE83" s="12"/>
      <c r="BF83" s="12"/>
      <c r="BG83" s="12"/>
      <c r="BH83" s="12"/>
      <c r="BI83" s="12"/>
      <c r="BJ83" s="12"/>
      <c r="BK83" s="12"/>
      <c r="BL83" s="12"/>
      <c r="BM83" s="3"/>
      <c r="BN83" s="3"/>
      <c r="BO83" s="3"/>
      <c r="BP83" s="3"/>
      <c r="BQ83" s="3"/>
      <c r="BR83" s="3"/>
      <c r="BS83" s="3"/>
      <c r="BT83" s="3"/>
    </row>
    <row r="84" spans="1:72" ht="19.899999999999999" customHeight="1" x14ac:dyDescent="0.25">
      <c r="A84" s="5"/>
      <c r="B84" s="5"/>
      <c r="C84" s="5"/>
      <c r="D84" s="5"/>
      <c r="E84" s="5"/>
      <c r="F84" s="5"/>
      <c r="G84" s="5"/>
      <c r="H84" s="5"/>
      <c r="I84" s="5"/>
      <c r="J84" s="5"/>
      <c r="K84" s="5"/>
      <c r="L84" s="5"/>
      <c r="M84" s="5"/>
      <c r="N84" s="5"/>
      <c r="O84" s="5"/>
      <c r="P84" s="5"/>
      <c r="Q84" s="5"/>
      <c r="R84" s="5"/>
      <c r="S84" s="5"/>
      <c r="T84" s="5"/>
      <c r="U84" s="5"/>
      <c r="V84" s="5"/>
      <c r="W84" s="5"/>
      <c r="X84" s="5"/>
      <c r="Y84" s="5"/>
      <c r="Z84" s="86"/>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12"/>
      <c r="BB84" s="12"/>
      <c r="BC84" s="12"/>
      <c r="BD84" s="12"/>
      <c r="BE84" s="12"/>
      <c r="BF84" s="12"/>
      <c r="BG84" s="12"/>
      <c r="BH84" s="12"/>
      <c r="BI84" s="12"/>
      <c r="BJ84" s="12"/>
      <c r="BK84" s="12"/>
      <c r="BL84" s="12"/>
      <c r="BM84" s="3"/>
      <c r="BN84" s="3"/>
      <c r="BO84" s="3"/>
      <c r="BP84" s="3"/>
      <c r="BQ84" s="3"/>
      <c r="BR84" s="3"/>
      <c r="BS84" s="3"/>
      <c r="BT84" s="3"/>
    </row>
    <row r="85" spans="1:72" ht="19.899999999999999" customHeight="1" x14ac:dyDescent="0.25">
      <c r="A85" s="5"/>
      <c r="B85" s="5"/>
      <c r="C85" s="5"/>
      <c r="D85" s="5"/>
      <c r="E85" s="5"/>
      <c r="F85" s="5"/>
      <c r="G85" s="5"/>
      <c r="H85" s="5"/>
      <c r="I85" s="5"/>
      <c r="J85" s="5"/>
      <c r="K85" s="5"/>
      <c r="L85" s="5"/>
      <c r="M85" s="5"/>
      <c r="N85" s="5"/>
      <c r="O85" s="5"/>
      <c r="P85" s="5"/>
      <c r="Q85" s="5"/>
      <c r="R85" s="5"/>
      <c r="S85" s="5"/>
      <c r="T85" s="5"/>
      <c r="U85" s="5"/>
      <c r="V85" s="5"/>
      <c r="W85" s="5"/>
      <c r="X85" s="5"/>
      <c r="Y85" s="5"/>
      <c r="Z85" s="86"/>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12"/>
      <c r="BB85" s="12"/>
      <c r="BC85" s="12"/>
      <c r="BD85" s="12"/>
      <c r="BE85" s="12"/>
      <c r="BF85" s="12"/>
      <c r="BG85" s="12"/>
      <c r="BH85" s="12"/>
      <c r="BI85" s="12"/>
      <c r="BJ85" s="12"/>
      <c r="BK85" s="12"/>
      <c r="BL85" s="12"/>
      <c r="BM85" s="3"/>
      <c r="BN85" s="3"/>
      <c r="BO85" s="3"/>
      <c r="BP85" s="3"/>
      <c r="BQ85" s="3"/>
      <c r="BR85" s="3"/>
      <c r="BS85" s="3"/>
      <c r="BT85" s="3"/>
    </row>
    <row r="86" spans="1:72" ht="19.899999999999999" customHeight="1" x14ac:dyDescent="0.25">
      <c r="A86" s="5"/>
      <c r="B86" s="5"/>
      <c r="C86" s="5"/>
      <c r="D86" s="5"/>
      <c r="E86" s="5"/>
      <c r="F86" s="5"/>
      <c r="G86" s="5"/>
      <c r="H86" s="5"/>
      <c r="I86" s="5"/>
      <c r="J86" s="5"/>
      <c r="K86" s="5"/>
      <c r="L86" s="5"/>
      <c r="M86" s="5"/>
      <c r="N86" s="5"/>
      <c r="O86" s="5"/>
      <c r="P86" s="5"/>
      <c r="Q86" s="5"/>
      <c r="R86" s="5"/>
      <c r="S86" s="5"/>
      <c r="T86" s="5"/>
      <c r="U86" s="5"/>
      <c r="V86" s="5"/>
      <c r="W86" s="5"/>
      <c r="X86" s="5"/>
      <c r="Y86" s="5"/>
      <c r="Z86" s="86"/>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12"/>
      <c r="BB86" s="12"/>
      <c r="BC86" s="12"/>
      <c r="BD86" s="12"/>
      <c r="BE86" s="12"/>
      <c r="BF86" s="12"/>
      <c r="BG86" s="12"/>
      <c r="BH86" s="12"/>
      <c r="BI86" s="12"/>
      <c r="BJ86" s="12"/>
      <c r="BK86" s="12"/>
      <c r="BL86" s="12"/>
      <c r="BM86" s="3"/>
      <c r="BN86" s="3"/>
      <c r="BO86" s="3"/>
      <c r="BP86" s="3"/>
      <c r="BQ86" s="3"/>
      <c r="BR86" s="3"/>
      <c r="BS86" s="3"/>
      <c r="BT86" s="3"/>
    </row>
    <row r="87" spans="1:72" ht="19.899999999999999" customHeight="1" x14ac:dyDescent="0.25">
      <c r="A87" s="5"/>
      <c r="B87" s="5"/>
      <c r="C87" s="5"/>
      <c r="D87" s="5"/>
      <c r="E87" s="5"/>
      <c r="F87" s="5"/>
      <c r="G87" s="5"/>
      <c r="H87" s="5"/>
      <c r="I87" s="5"/>
      <c r="J87" s="5"/>
      <c r="K87" s="5"/>
      <c r="L87" s="5"/>
      <c r="M87" s="5"/>
      <c r="N87" s="5"/>
      <c r="O87" s="5"/>
      <c r="P87" s="5"/>
      <c r="Q87" s="5"/>
      <c r="R87" s="5"/>
      <c r="S87" s="5"/>
      <c r="T87" s="5"/>
      <c r="U87" s="5"/>
      <c r="V87" s="5"/>
      <c r="W87" s="5"/>
      <c r="X87" s="5"/>
      <c r="Y87" s="5"/>
      <c r="Z87" s="86"/>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12"/>
      <c r="BB87" s="12"/>
      <c r="BC87" s="12"/>
      <c r="BD87" s="12"/>
      <c r="BE87" s="12"/>
      <c r="BF87" s="12"/>
      <c r="BG87" s="12"/>
      <c r="BH87" s="12"/>
      <c r="BI87" s="12"/>
      <c r="BJ87" s="12"/>
      <c r="BK87" s="12"/>
      <c r="BL87" s="12"/>
      <c r="BM87" s="3"/>
      <c r="BN87" s="3"/>
      <c r="BO87" s="3"/>
      <c r="BP87" s="3"/>
      <c r="BQ87" s="3"/>
      <c r="BR87" s="3"/>
      <c r="BS87" s="3"/>
      <c r="BT87" s="3"/>
    </row>
    <row r="88" spans="1:72" ht="19.899999999999999" customHeight="1" x14ac:dyDescent="0.25">
      <c r="A88" s="5"/>
      <c r="B88" s="5"/>
      <c r="C88" s="5"/>
      <c r="D88" s="5"/>
      <c r="E88" s="5"/>
      <c r="F88" s="5"/>
      <c r="G88" s="5"/>
      <c r="H88" s="5"/>
      <c r="I88" s="5"/>
      <c r="J88" s="5"/>
      <c r="K88" s="5"/>
      <c r="L88" s="5"/>
      <c r="M88" s="5"/>
      <c r="N88" s="5"/>
      <c r="O88" s="5"/>
      <c r="P88" s="5"/>
      <c r="Q88" s="5"/>
      <c r="R88" s="5"/>
      <c r="S88" s="5"/>
      <c r="T88" s="5"/>
      <c r="U88" s="5"/>
      <c r="V88" s="5"/>
      <c r="W88" s="5"/>
      <c r="X88" s="5"/>
      <c r="Y88" s="5"/>
      <c r="Z88" s="86"/>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12"/>
      <c r="BB88" s="12"/>
      <c r="BC88" s="12"/>
      <c r="BD88" s="12"/>
      <c r="BE88" s="12"/>
      <c r="BF88" s="12"/>
      <c r="BG88" s="12"/>
      <c r="BH88" s="12"/>
      <c r="BI88" s="12"/>
      <c r="BJ88" s="12"/>
      <c r="BK88" s="12"/>
      <c r="BL88" s="12"/>
      <c r="BM88" s="3"/>
      <c r="BN88" s="3"/>
      <c r="BO88" s="3"/>
      <c r="BP88" s="3"/>
      <c r="BQ88" s="3"/>
      <c r="BR88" s="3"/>
      <c r="BS88" s="3"/>
      <c r="BT88" s="3"/>
    </row>
    <row r="89" spans="1:72" ht="19.899999999999999" customHeight="1" x14ac:dyDescent="0.25">
      <c r="A89" s="5"/>
      <c r="B89" s="5"/>
      <c r="C89" s="5"/>
      <c r="D89" s="5"/>
      <c r="E89" s="5"/>
      <c r="F89" s="5"/>
      <c r="G89" s="5"/>
      <c r="H89" s="5"/>
      <c r="I89" s="5"/>
      <c r="J89" s="5"/>
      <c r="K89" s="5"/>
      <c r="L89" s="5"/>
      <c r="M89" s="5"/>
      <c r="N89" s="5"/>
      <c r="O89" s="5"/>
      <c r="P89" s="5"/>
      <c r="Q89" s="5"/>
      <c r="R89" s="5"/>
      <c r="S89" s="5"/>
      <c r="T89" s="5"/>
      <c r="U89" s="5"/>
      <c r="V89" s="5"/>
      <c r="W89" s="5"/>
      <c r="X89" s="5"/>
      <c r="Y89" s="5"/>
      <c r="Z89" s="86"/>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12"/>
      <c r="BB89" s="12"/>
      <c r="BC89" s="12"/>
      <c r="BD89" s="12"/>
      <c r="BE89" s="12"/>
      <c r="BF89" s="12"/>
      <c r="BG89" s="12"/>
      <c r="BH89" s="12"/>
      <c r="BI89" s="12"/>
      <c r="BJ89" s="12"/>
      <c r="BK89" s="12"/>
      <c r="BL89" s="12"/>
      <c r="BM89" s="3"/>
      <c r="BN89" s="3"/>
      <c r="BO89" s="3"/>
      <c r="BP89" s="3"/>
      <c r="BQ89" s="3"/>
      <c r="BR89" s="3"/>
      <c r="BS89" s="3"/>
      <c r="BT89" s="3"/>
    </row>
    <row r="90" spans="1:72" ht="19.899999999999999" customHeight="1" x14ac:dyDescent="0.25">
      <c r="A90" s="5"/>
      <c r="B90" s="5"/>
      <c r="C90" s="5"/>
      <c r="D90" s="5"/>
      <c r="E90" s="5"/>
      <c r="F90" s="5"/>
      <c r="G90" s="5"/>
      <c r="H90" s="5"/>
      <c r="I90" s="5"/>
      <c r="J90" s="5"/>
      <c r="K90" s="5"/>
      <c r="L90" s="5"/>
      <c r="M90" s="5"/>
      <c r="N90" s="5"/>
      <c r="O90" s="5"/>
      <c r="P90" s="5"/>
      <c r="Q90" s="5"/>
      <c r="R90" s="5"/>
      <c r="S90" s="5"/>
      <c r="T90" s="5"/>
      <c r="U90" s="5"/>
      <c r="V90" s="5"/>
      <c r="W90" s="5"/>
      <c r="X90" s="5"/>
      <c r="Y90" s="5"/>
      <c r="Z90" s="86"/>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12"/>
      <c r="BB90" s="12"/>
      <c r="BC90" s="12"/>
      <c r="BD90" s="12"/>
      <c r="BE90" s="12"/>
      <c r="BF90" s="12"/>
      <c r="BG90" s="12"/>
      <c r="BH90" s="12"/>
      <c r="BI90" s="12"/>
      <c r="BJ90" s="12"/>
      <c r="BK90" s="12"/>
      <c r="BL90" s="12"/>
      <c r="BM90" s="3"/>
      <c r="BN90" s="3"/>
      <c r="BO90" s="3"/>
      <c r="BP90" s="3"/>
      <c r="BQ90" s="3"/>
      <c r="BR90" s="3"/>
      <c r="BS90" s="3"/>
      <c r="BT90" s="3"/>
    </row>
    <row r="91" spans="1:72" ht="19.899999999999999" customHeight="1" x14ac:dyDescent="0.25">
      <c r="A91" s="5"/>
      <c r="B91" s="5"/>
      <c r="C91" s="5"/>
      <c r="D91" s="5"/>
      <c r="E91" s="5"/>
      <c r="F91" s="5"/>
      <c r="G91" s="5"/>
      <c r="H91" s="5"/>
      <c r="I91" s="5"/>
      <c r="J91" s="5"/>
      <c r="K91" s="5"/>
      <c r="L91" s="5"/>
      <c r="M91" s="5"/>
      <c r="N91" s="5"/>
      <c r="O91" s="5"/>
      <c r="P91" s="5"/>
      <c r="Q91" s="5"/>
      <c r="R91" s="5"/>
      <c r="S91" s="5"/>
      <c r="T91" s="5"/>
      <c r="U91" s="5"/>
      <c r="V91" s="5"/>
      <c r="W91" s="5"/>
      <c r="X91" s="5"/>
      <c r="Y91" s="5"/>
      <c r="Z91" s="86"/>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12"/>
      <c r="BB91" s="12"/>
      <c r="BC91" s="12"/>
      <c r="BD91" s="12"/>
      <c r="BE91" s="12"/>
      <c r="BF91" s="12"/>
      <c r="BG91" s="12"/>
      <c r="BH91" s="12"/>
      <c r="BI91" s="12"/>
      <c r="BJ91" s="12"/>
      <c r="BK91" s="12"/>
      <c r="BL91" s="12"/>
      <c r="BM91" s="3"/>
      <c r="BN91" s="3"/>
      <c r="BO91" s="3"/>
      <c r="BP91" s="3"/>
      <c r="BQ91" s="3"/>
      <c r="BR91" s="3"/>
      <c r="BS91" s="3"/>
      <c r="BT91" s="3"/>
    </row>
    <row r="92" spans="1:72" ht="19.899999999999999" customHeight="1" x14ac:dyDescent="0.25">
      <c r="A92" s="5"/>
      <c r="B92" s="5"/>
      <c r="C92" s="5"/>
      <c r="D92" s="5"/>
      <c r="E92" s="5"/>
      <c r="F92" s="5"/>
      <c r="G92" s="5"/>
      <c r="H92" s="5"/>
      <c r="I92" s="5"/>
      <c r="J92" s="5"/>
      <c r="K92" s="5"/>
      <c r="L92" s="5"/>
      <c r="M92" s="5"/>
      <c r="N92" s="5"/>
      <c r="O92" s="5"/>
      <c r="P92" s="5"/>
      <c r="Q92" s="5"/>
      <c r="R92" s="5"/>
      <c r="S92" s="5"/>
      <c r="T92" s="5"/>
      <c r="U92" s="5"/>
      <c r="V92" s="5"/>
      <c r="W92" s="5"/>
      <c r="X92" s="5"/>
      <c r="Y92" s="5"/>
      <c r="Z92" s="86"/>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12"/>
      <c r="BB92" s="12"/>
      <c r="BC92" s="12"/>
      <c r="BD92" s="12"/>
      <c r="BE92" s="12"/>
      <c r="BF92" s="12"/>
      <c r="BG92" s="12"/>
      <c r="BH92" s="12"/>
      <c r="BI92" s="12"/>
      <c r="BJ92" s="12"/>
      <c r="BK92" s="12"/>
      <c r="BL92" s="12"/>
      <c r="BM92" s="3"/>
      <c r="BN92" s="3"/>
      <c r="BO92" s="3"/>
      <c r="BP92" s="3"/>
      <c r="BQ92" s="3"/>
      <c r="BR92" s="3"/>
      <c r="BS92" s="3"/>
      <c r="BT92" s="3"/>
    </row>
    <row r="93" spans="1:72" ht="19.899999999999999" customHeight="1" x14ac:dyDescent="0.25">
      <c r="A93" s="5"/>
      <c r="B93" s="5"/>
      <c r="C93" s="5"/>
      <c r="D93" s="5"/>
      <c r="E93" s="5"/>
      <c r="F93" s="5"/>
      <c r="G93" s="5"/>
      <c r="H93" s="5"/>
      <c r="I93" s="5"/>
      <c r="J93" s="5"/>
      <c r="K93" s="5"/>
      <c r="L93" s="5"/>
      <c r="M93" s="5"/>
      <c r="N93" s="5"/>
      <c r="O93" s="5"/>
      <c r="P93" s="5"/>
      <c r="Q93" s="5"/>
      <c r="R93" s="5"/>
      <c r="S93" s="5"/>
      <c r="T93" s="5"/>
      <c r="U93" s="5"/>
      <c r="V93" s="5"/>
      <c r="W93" s="5"/>
      <c r="X93" s="5"/>
      <c r="Y93" s="5"/>
      <c r="Z93" s="86"/>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12"/>
      <c r="BB93" s="12"/>
      <c r="BC93" s="12"/>
      <c r="BD93" s="12"/>
      <c r="BE93" s="12"/>
      <c r="BF93" s="12"/>
      <c r="BG93" s="12"/>
      <c r="BH93" s="12"/>
      <c r="BI93" s="12"/>
      <c r="BJ93" s="12"/>
      <c r="BK93" s="12"/>
      <c r="BL93" s="12"/>
      <c r="BM93" s="3"/>
      <c r="BN93" s="3"/>
      <c r="BO93" s="3"/>
      <c r="BP93" s="3"/>
      <c r="BQ93" s="3"/>
      <c r="BR93" s="3"/>
      <c r="BS93" s="3"/>
      <c r="BT93" s="3"/>
    </row>
    <row r="94" spans="1:72" ht="19.899999999999999" customHeight="1" x14ac:dyDescent="0.25">
      <c r="A94" s="5"/>
      <c r="B94" s="5"/>
      <c r="C94" s="5"/>
      <c r="D94" s="5"/>
      <c r="E94" s="5"/>
      <c r="F94" s="5"/>
      <c r="G94" s="5"/>
      <c r="H94" s="5"/>
      <c r="I94" s="5"/>
      <c r="J94" s="5"/>
      <c r="K94" s="5"/>
      <c r="L94" s="5"/>
      <c r="M94" s="5"/>
      <c r="N94" s="5"/>
      <c r="O94" s="5"/>
      <c r="P94" s="5"/>
      <c r="Q94" s="5"/>
      <c r="R94" s="5"/>
      <c r="S94" s="5"/>
      <c r="T94" s="5"/>
      <c r="U94" s="5"/>
      <c r="V94" s="5"/>
      <c r="W94" s="5"/>
      <c r="X94" s="5"/>
      <c r="Y94" s="5"/>
      <c r="Z94" s="86"/>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row>
    <row r="95" spans="1:72" ht="19.899999999999999" customHeight="1" x14ac:dyDescent="0.25">
      <c r="A95" s="5"/>
      <c r="B95" s="5"/>
      <c r="C95" s="12"/>
      <c r="D95" s="12"/>
      <c r="E95" s="12"/>
      <c r="F95" s="12"/>
      <c r="G95" s="12"/>
      <c r="H95" s="12"/>
      <c r="I95" s="12"/>
      <c r="J95" s="12"/>
      <c r="K95" s="12"/>
      <c r="L95" s="12"/>
      <c r="M95" s="12"/>
      <c r="N95" s="12"/>
      <c r="O95" s="12"/>
      <c r="P95" s="12"/>
      <c r="Q95" s="12"/>
      <c r="R95" s="12"/>
      <c r="S95" s="12"/>
      <c r="T95" s="12"/>
      <c r="U95" s="12"/>
      <c r="V95" s="12"/>
      <c r="W95" s="12"/>
      <c r="X95" s="12"/>
      <c r="Y95" s="12"/>
      <c r="Z95" s="115"/>
      <c r="AA95" s="12"/>
      <c r="AB95" s="12"/>
      <c r="AC95" s="12"/>
      <c r="AD95" s="12"/>
      <c r="AE95" s="12"/>
      <c r="AF95" s="12"/>
    </row>
    <row r="96" spans="1:72" ht="19.899999999999999" customHeight="1" x14ac:dyDescent="0.25">
      <c r="A96" s="5"/>
      <c r="B96" s="5"/>
      <c r="C96" s="12"/>
      <c r="D96" s="12"/>
      <c r="E96" s="12"/>
      <c r="F96" s="12"/>
      <c r="G96" s="12"/>
      <c r="H96" s="12"/>
      <c r="I96" s="12"/>
      <c r="J96" s="12"/>
      <c r="K96" s="12"/>
      <c r="L96" s="12"/>
      <c r="M96" s="12"/>
      <c r="N96" s="12"/>
      <c r="O96" s="12"/>
      <c r="P96" s="12"/>
      <c r="Q96" s="12"/>
      <c r="R96" s="12"/>
      <c r="S96" s="12"/>
      <c r="T96" s="12"/>
      <c r="U96" s="12"/>
      <c r="V96" s="12"/>
      <c r="W96" s="12"/>
      <c r="X96" s="12"/>
      <c r="Y96" s="12"/>
      <c r="Z96" s="115"/>
      <c r="AA96" s="12"/>
      <c r="AB96" s="12"/>
      <c r="AC96" s="12"/>
      <c r="AD96" s="12"/>
      <c r="AE96" s="12"/>
      <c r="AF96" s="12"/>
    </row>
    <row r="97" spans="1:32" ht="19.899999999999999" customHeight="1" x14ac:dyDescent="0.25">
      <c r="A97" s="5"/>
      <c r="B97" s="5"/>
      <c r="C97" s="12"/>
      <c r="D97" s="12"/>
      <c r="E97" s="12"/>
      <c r="F97" s="12"/>
      <c r="G97" s="12"/>
      <c r="H97" s="12"/>
      <c r="I97" s="12"/>
      <c r="J97" s="12"/>
      <c r="K97" s="12"/>
      <c r="L97" s="12"/>
      <c r="M97" s="12"/>
      <c r="N97" s="12"/>
      <c r="O97" s="12"/>
      <c r="P97" s="12"/>
      <c r="Q97" s="12"/>
      <c r="R97" s="12"/>
      <c r="S97" s="12"/>
      <c r="T97" s="12"/>
      <c r="U97" s="12"/>
      <c r="V97" s="12"/>
      <c r="W97" s="12"/>
      <c r="X97" s="12"/>
      <c r="Y97" s="12"/>
      <c r="Z97" s="115"/>
      <c r="AA97" s="12"/>
      <c r="AB97" s="12"/>
      <c r="AC97" s="12"/>
      <c r="AD97" s="12"/>
      <c r="AE97" s="12"/>
      <c r="AF97" s="12"/>
    </row>
    <row r="98" spans="1:32" ht="19.899999999999999" customHeight="1" x14ac:dyDescent="0.25">
      <c r="A98" s="5"/>
      <c r="B98" s="5"/>
      <c r="C98" s="12"/>
      <c r="D98" s="12"/>
      <c r="E98" s="12"/>
      <c r="F98" s="12"/>
      <c r="G98" s="12"/>
      <c r="H98" s="12"/>
      <c r="I98" s="12"/>
      <c r="J98" s="12"/>
      <c r="K98" s="12"/>
      <c r="L98" s="12"/>
      <c r="M98" s="12"/>
      <c r="N98" s="12"/>
      <c r="O98" s="12"/>
      <c r="P98" s="12"/>
      <c r="Q98" s="12"/>
      <c r="R98" s="12"/>
      <c r="S98" s="12"/>
      <c r="T98" s="12"/>
      <c r="U98" s="12"/>
      <c r="V98" s="12"/>
      <c r="W98" s="12"/>
      <c r="X98" s="12"/>
      <c r="Y98" s="12"/>
      <c r="Z98" s="115"/>
      <c r="AA98" s="12"/>
      <c r="AB98" s="12"/>
      <c r="AC98" s="12"/>
      <c r="AD98" s="12"/>
      <c r="AE98" s="12"/>
      <c r="AF98" s="12"/>
    </row>
    <row r="99" spans="1:32" ht="19.899999999999999" customHeight="1" x14ac:dyDescent="0.25">
      <c r="A99" s="5"/>
      <c r="B99" s="5"/>
      <c r="C99" s="12"/>
      <c r="D99" s="12"/>
      <c r="E99" s="12"/>
      <c r="F99" s="12"/>
      <c r="G99" s="12"/>
      <c r="H99" s="12"/>
      <c r="I99" s="12"/>
      <c r="J99" s="12"/>
      <c r="K99" s="12"/>
      <c r="L99" s="12"/>
      <c r="M99" s="12"/>
      <c r="N99" s="12"/>
      <c r="O99" s="12"/>
      <c r="P99" s="12"/>
      <c r="Q99" s="12"/>
      <c r="R99" s="12"/>
      <c r="S99" s="12"/>
      <c r="T99" s="12"/>
      <c r="U99" s="12"/>
      <c r="V99" s="12"/>
      <c r="W99" s="12"/>
      <c r="X99" s="12"/>
      <c r="Y99" s="12"/>
      <c r="Z99" s="115"/>
      <c r="AA99" s="12"/>
      <c r="AB99" s="12"/>
      <c r="AC99" s="12"/>
      <c r="AD99" s="12"/>
      <c r="AE99" s="12"/>
      <c r="AF99" s="12"/>
    </row>
    <row r="100" spans="1:32" ht="19.899999999999999" customHeight="1" x14ac:dyDescent="0.25">
      <c r="A100" s="5"/>
      <c r="B100" s="5"/>
    </row>
    <row r="101" spans="1:32" ht="19.899999999999999" customHeight="1" x14ac:dyDescent="0.25">
      <c r="A101" s="5"/>
      <c r="B101" s="5"/>
    </row>
    <row r="102" spans="1:32" ht="19.899999999999999" customHeight="1" x14ac:dyDescent="0.25">
      <c r="A102" s="5"/>
      <c r="B102" s="5"/>
    </row>
    <row r="103" spans="1:32" ht="19.899999999999999" customHeight="1" x14ac:dyDescent="0.25">
      <c r="A103" s="5"/>
      <c r="B103" s="5"/>
    </row>
    <row r="104" spans="1:32" ht="19.899999999999999" customHeight="1" x14ac:dyDescent="0.25">
      <c r="A104" s="5"/>
      <c r="B104" s="5"/>
    </row>
    <row r="105" spans="1:32" ht="19.899999999999999" customHeight="1" x14ac:dyDescent="0.25">
      <c r="A105" s="5"/>
      <c r="B105" s="5"/>
    </row>
    <row r="106" spans="1:32" ht="19.899999999999999" customHeight="1" x14ac:dyDescent="0.25">
      <c r="A106" s="5"/>
      <c r="B106" s="5"/>
    </row>
    <row r="107" spans="1:32" ht="19.899999999999999" customHeight="1" x14ac:dyDescent="0.25">
      <c r="A107" s="5"/>
      <c r="B107" s="5"/>
    </row>
    <row r="108" spans="1:32" ht="19.899999999999999" customHeight="1" x14ac:dyDescent="0.25">
      <c r="A108" s="5"/>
      <c r="B108" s="5"/>
    </row>
    <row r="109" spans="1:32" ht="19.899999999999999" customHeight="1" x14ac:dyDescent="0.25">
      <c r="A109" s="5"/>
      <c r="B109" s="5"/>
    </row>
    <row r="1048576" ht="12.75" customHeight="1" x14ac:dyDescent="0.25"/>
  </sheetData>
  <conditionalFormatting sqref="E11:X40">
    <cfRule type="cellIs" dxfId="12" priority="2" operator="equal">
      <formula>$C$4</formula>
    </cfRule>
    <cfRule type="cellIs" dxfId="11" priority="3" operator="equal">
      <formula>$C$5</formula>
    </cfRule>
    <cfRule type="cellIs" dxfId="10" priority="4" operator="equal">
      <formula>$C$6</formula>
    </cfRule>
    <cfRule type="cellIs" dxfId="9" priority="5" operator="equal">
      <formula>$C$7</formula>
    </cfRule>
    <cfRule type="cellIs" dxfId="8" priority="6" operator="equal">
      <formula>$C$8</formula>
    </cfRule>
  </conditionalFormatting>
  <conditionalFormatting sqref="Z11:Z40">
    <cfRule type="cellIs" dxfId="7" priority="7" operator="greaterThanOrEqual">
      <formula>1</formula>
    </cfRule>
    <cfRule type="cellIs" dxfId="6" priority="8" operator="lessThanOrEqual">
      <formula>0</formula>
    </cfRule>
  </conditionalFormatting>
  <conditionalFormatting sqref="E42:X42">
    <cfRule type="cellIs" dxfId="5" priority="9" operator="greaterThanOrEqual">
      <formula>1</formula>
    </cfRule>
  </conditionalFormatting>
  <conditionalFormatting sqref="E43:X43">
    <cfRule type="cellIs" dxfId="4" priority="10" operator="greaterThanOrEqual">
      <formula>1</formula>
    </cfRule>
  </conditionalFormatting>
  <conditionalFormatting sqref="E44:X44">
    <cfRule type="cellIs" dxfId="3" priority="11" operator="greaterThanOrEqual">
      <formula>1</formula>
    </cfRule>
  </conditionalFormatting>
  <conditionalFormatting sqref="E45:X45">
    <cfRule type="cellIs" dxfId="2" priority="12" operator="greaterThanOrEqual">
      <formula>1</formula>
    </cfRule>
  </conditionalFormatting>
  <dataValidations count="1">
    <dataValidation type="list" operator="equal" allowBlank="1" showErrorMessage="1" sqref="E11:X40" xr:uid="{00000000-0002-0000-0600-000000000000}">
      <formula1>$C$4:$C$8</formula1>
      <formula2>0</formula2>
    </dataValidation>
  </dataValidations>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FFFFFF"/>
  </sheetPr>
  <dimension ref="A1:BV61"/>
  <sheetViews>
    <sheetView workbookViewId="0">
      <selection activeCell="H11" sqref="H11"/>
    </sheetView>
  </sheetViews>
  <sheetFormatPr baseColWidth="10" defaultColWidth="10.5" defaultRowHeight="15.75" x14ac:dyDescent="0.25"/>
  <cols>
    <col min="1" max="2" width="10.5" style="6"/>
    <col min="3" max="3" width="10.5" style="18"/>
    <col min="4" max="4" width="26.625" style="6" customWidth="1"/>
    <col min="5" max="5" width="22.625" style="6" customWidth="1"/>
    <col min="6" max="6" width="23.375" style="6" customWidth="1"/>
    <col min="7" max="7" width="25.375" style="18" customWidth="1"/>
    <col min="8" max="8" width="22.75" style="6" customWidth="1"/>
    <col min="9" max="9" width="20.625" style="18" customWidth="1"/>
    <col min="10" max="10" width="32.5" style="6" customWidth="1"/>
    <col min="11" max="23" width="10.5" style="6"/>
    <col min="24" max="24" width="10.5" style="6" hidden="1"/>
    <col min="25" max="74" width="10.5" style="6"/>
  </cols>
  <sheetData>
    <row r="1" spans="1:74" ht="19.899999999999999" customHeight="1" x14ac:dyDescent="0.25">
      <c r="A1" s="5"/>
      <c r="B1" s="5"/>
      <c r="C1" s="19"/>
      <c r="D1" s="5"/>
      <c r="E1" s="5"/>
      <c r="F1" s="5"/>
      <c r="G1" s="19"/>
      <c r="H1" s="5"/>
      <c r="I1" s="19"/>
      <c r="J1" s="5"/>
      <c r="K1" s="5"/>
      <c r="L1" s="5"/>
      <c r="M1" s="5"/>
      <c r="N1" s="5"/>
      <c r="O1" s="5"/>
      <c r="P1" s="5"/>
      <c r="Q1" s="5"/>
      <c r="R1" s="5"/>
      <c r="S1" s="5"/>
      <c r="T1" s="5"/>
      <c r="U1" s="5"/>
      <c r="V1" s="5"/>
      <c r="W1" s="5"/>
      <c r="X1" s="5"/>
      <c r="Y1" s="5"/>
      <c r="Z1" s="5"/>
      <c r="AA1" s="5"/>
      <c r="AB1" s="5"/>
      <c r="AC1" s="5"/>
    </row>
    <row r="2" spans="1:74" s="123" customFormat="1" ht="28.15" customHeight="1" x14ac:dyDescent="0.25">
      <c r="A2" s="116"/>
      <c r="B2" s="116"/>
      <c r="C2" s="463" t="s">
        <v>142</v>
      </c>
      <c r="D2" s="463"/>
      <c r="E2" s="118" t="s">
        <v>143</v>
      </c>
      <c r="F2" s="119"/>
      <c r="G2" s="117" t="s">
        <v>30</v>
      </c>
      <c r="H2" s="120"/>
      <c r="I2" s="121"/>
      <c r="J2" s="116"/>
      <c r="K2" s="116"/>
      <c r="L2" s="116"/>
      <c r="M2" s="116"/>
      <c r="N2" s="116"/>
      <c r="O2" s="116"/>
      <c r="P2" s="116"/>
      <c r="Q2" s="116"/>
      <c r="R2" s="116"/>
      <c r="S2" s="116"/>
      <c r="T2" s="116"/>
      <c r="U2" s="116"/>
      <c r="V2" s="116"/>
      <c r="W2" s="116"/>
      <c r="X2" s="116"/>
      <c r="Y2" s="116"/>
      <c r="Z2" s="116"/>
      <c r="AA2" s="116"/>
      <c r="AB2" s="116"/>
      <c r="AC2" s="116"/>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c r="BF2" s="122"/>
      <c r="BG2" s="122"/>
      <c r="BH2" s="122"/>
      <c r="BI2" s="122"/>
      <c r="BJ2" s="122"/>
      <c r="BK2" s="122"/>
      <c r="BL2" s="122"/>
      <c r="BM2" s="122"/>
      <c r="BN2" s="122"/>
      <c r="BO2" s="122"/>
      <c r="BP2" s="122"/>
      <c r="BQ2" s="122"/>
      <c r="BR2" s="122"/>
      <c r="BS2" s="122"/>
      <c r="BT2" s="122"/>
      <c r="BU2" s="122"/>
      <c r="BV2" s="122"/>
    </row>
    <row r="3" spans="1:74" ht="19.899999999999999" customHeight="1" x14ac:dyDescent="0.25">
      <c r="A3" s="5"/>
      <c r="B3" s="5"/>
      <c r="C3" s="124">
        <v>0.1</v>
      </c>
      <c r="D3" s="103" t="s">
        <v>144</v>
      </c>
      <c r="E3" s="125">
        <v>1</v>
      </c>
      <c r="F3" s="126" t="s">
        <v>145</v>
      </c>
      <c r="G3" s="127" t="s">
        <v>146</v>
      </c>
      <c r="H3" s="128"/>
      <c r="I3" s="19"/>
      <c r="J3" s="5"/>
      <c r="K3" s="5"/>
      <c r="L3" s="5"/>
      <c r="M3" s="5"/>
      <c r="N3" s="5"/>
      <c r="O3" s="5"/>
      <c r="P3" s="5"/>
      <c r="Q3" s="5"/>
      <c r="R3" s="5"/>
      <c r="S3" s="5"/>
      <c r="T3" s="5"/>
      <c r="U3" s="5"/>
      <c r="V3" s="5"/>
      <c r="W3" s="5"/>
      <c r="X3" s="5"/>
      <c r="Y3" s="5"/>
      <c r="Z3" s="5"/>
      <c r="AA3" s="5"/>
      <c r="AB3" s="5"/>
      <c r="AC3" s="5"/>
    </row>
    <row r="4" spans="1:74" ht="19.899999999999999" customHeight="1" x14ac:dyDescent="0.25">
      <c r="A4" s="5"/>
      <c r="B4" s="5"/>
      <c r="C4" s="124">
        <v>0.3</v>
      </c>
      <c r="D4" s="126" t="s">
        <v>147</v>
      </c>
      <c r="E4" s="125">
        <v>2</v>
      </c>
      <c r="F4" s="126" t="s">
        <v>148</v>
      </c>
      <c r="G4" s="127" t="s">
        <v>149</v>
      </c>
      <c r="H4" s="129"/>
      <c r="I4" s="19"/>
      <c r="J4" s="5"/>
      <c r="K4" s="5"/>
      <c r="L4" s="5"/>
      <c r="M4" s="5"/>
      <c r="N4" s="5"/>
      <c r="O4" s="5"/>
      <c r="P4" s="5"/>
      <c r="Q4" s="5"/>
      <c r="R4" s="5"/>
      <c r="S4" s="5"/>
      <c r="T4" s="5"/>
      <c r="U4" s="5"/>
      <c r="V4" s="5"/>
      <c r="W4" s="5"/>
      <c r="X4" s="5"/>
      <c r="Y4" s="5"/>
      <c r="Z4" s="5"/>
      <c r="AA4" s="5"/>
      <c r="AB4" s="5"/>
      <c r="AC4" s="5"/>
    </row>
    <row r="5" spans="1:74" ht="19.899999999999999" customHeight="1" x14ac:dyDescent="0.25">
      <c r="A5" s="5"/>
      <c r="B5" s="5"/>
      <c r="C5" s="124">
        <v>0.6</v>
      </c>
      <c r="D5" s="126" t="s">
        <v>150</v>
      </c>
      <c r="E5" s="125">
        <v>3</v>
      </c>
      <c r="F5" s="126" t="s">
        <v>151</v>
      </c>
      <c r="G5" s="127" t="s">
        <v>152</v>
      </c>
      <c r="H5" s="128"/>
      <c r="I5" s="19"/>
      <c r="J5" s="5"/>
      <c r="K5" s="5"/>
      <c r="L5" s="5"/>
      <c r="M5" s="5"/>
      <c r="N5" s="5"/>
      <c r="O5" s="5"/>
      <c r="P5" s="5"/>
      <c r="Q5" s="5"/>
      <c r="R5" s="5"/>
      <c r="S5" s="5"/>
      <c r="T5" s="5"/>
      <c r="U5" s="5"/>
      <c r="V5" s="5"/>
      <c r="W5" s="5"/>
      <c r="X5" s="5"/>
      <c r="Y5" s="5"/>
      <c r="Z5" s="5"/>
      <c r="AA5" s="5"/>
      <c r="AB5" s="5"/>
      <c r="AC5" s="5"/>
    </row>
    <row r="6" spans="1:74" ht="19.899999999999999" customHeight="1" x14ac:dyDescent="0.25">
      <c r="A6" s="5"/>
      <c r="B6" s="5"/>
      <c r="C6" s="124">
        <v>0.8</v>
      </c>
      <c r="D6" s="126" t="s">
        <v>153</v>
      </c>
      <c r="E6" s="125">
        <v>4</v>
      </c>
      <c r="F6" s="126" t="s">
        <v>154</v>
      </c>
      <c r="G6" s="127" t="s">
        <v>155</v>
      </c>
      <c r="H6" s="128"/>
      <c r="I6" s="19"/>
      <c r="J6" s="5"/>
      <c r="K6" s="5"/>
      <c r="L6" s="5"/>
      <c r="M6" s="5"/>
      <c r="N6" s="5"/>
      <c r="O6" s="5"/>
      <c r="P6" s="5"/>
      <c r="Q6" s="5"/>
      <c r="R6" s="5"/>
      <c r="S6" s="5"/>
      <c r="T6" s="5"/>
      <c r="U6" s="5"/>
      <c r="V6" s="5"/>
      <c r="W6" s="5"/>
      <c r="X6" s="5"/>
      <c r="Y6" s="5"/>
      <c r="Z6" s="5"/>
      <c r="AA6" s="5"/>
      <c r="AB6" s="5"/>
      <c r="AC6" s="5"/>
    </row>
    <row r="7" spans="1:74" ht="19.899999999999999" customHeight="1" x14ac:dyDescent="0.25">
      <c r="A7" s="5"/>
      <c r="B7" s="5"/>
      <c r="C7" s="124">
        <v>1</v>
      </c>
      <c r="D7" s="126" t="s">
        <v>156</v>
      </c>
      <c r="E7" s="125">
        <v>5</v>
      </c>
      <c r="F7" s="126" t="s">
        <v>157</v>
      </c>
      <c r="G7" s="127"/>
      <c r="H7" s="128"/>
      <c r="I7" s="19"/>
      <c r="J7" s="5"/>
      <c r="K7" s="5"/>
      <c r="L7" s="5"/>
      <c r="M7" s="5"/>
      <c r="N7" s="5"/>
      <c r="O7" s="5"/>
      <c r="P7" s="5"/>
      <c r="Q7" s="5"/>
      <c r="R7" s="5"/>
      <c r="S7" s="5"/>
      <c r="T7" s="5"/>
      <c r="U7" s="5"/>
      <c r="V7" s="5"/>
      <c r="W7" s="5"/>
      <c r="X7" s="5"/>
      <c r="Y7" s="5"/>
      <c r="Z7" s="5"/>
      <c r="AA7" s="5"/>
      <c r="AB7" s="5"/>
      <c r="AC7" s="5"/>
    </row>
    <row r="8" spans="1:74" ht="19.899999999999999" customHeight="1" x14ac:dyDescent="0.25">
      <c r="A8" s="5"/>
      <c r="B8" s="5"/>
      <c r="C8" s="130"/>
      <c r="D8" s="103"/>
      <c r="E8" s="125">
        <v>6</v>
      </c>
      <c r="F8" s="126" t="s">
        <v>158</v>
      </c>
      <c r="G8" s="130"/>
      <c r="H8" s="128"/>
      <c r="I8" s="19"/>
      <c r="J8" s="5"/>
      <c r="K8" s="5"/>
      <c r="L8" s="5"/>
      <c r="M8" s="5"/>
      <c r="N8" s="5"/>
      <c r="O8" s="5"/>
      <c r="P8" s="5"/>
      <c r="Q8" s="5"/>
      <c r="R8" s="5"/>
      <c r="S8" s="5"/>
      <c r="T8" s="5"/>
      <c r="U8" s="5"/>
      <c r="V8" s="5"/>
      <c r="W8" s="5"/>
      <c r="X8" s="5"/>
      <c r="Y8" s="5"/>
      <c r="Z8" s="5"/>
      <c r="AA8" s="5"/>
      <c r="AB8" s="5"/>
      <c r="AC8" s="5"/>
    </row>
    <row r="9" spans="1:74" ht="19.899999999999999" customHeight="1" x14ac:dyDescent="0.25">
      <c r="A9" s="5"/>
      <c r="B9" s="5"/>
      <c r="C9" s="19"/>
      <c r="D9" s="5"/>
      <c r="E9" s="5"/>
      <c r="F9" s="5"/>
      <c r="G9" s="19"/>
      <c r="H9" s="5"/>
      <c r="I9" s="19"/>
      <c r="J9" s="5"/>
      <c r="K9" s="5"/>
      <c r="L9" s="5"/>
      <c r="M9" s="5"/>
      <c r="N9" s="5"/>
      <c r="O9" s="5"/>
      <c r="P9" s="5"/>
      <c r="Q9" s="5"/>
      <c r="R9" s="5"/>
      <c r="S9" s="5"/>
      <c r="T9" s="5"/>
      <c r="U9" s="5"/>
      <c r="V9" s="5"/>
      <c r="W9" s="5"/>
      <c r="X9" s="5"/>
      <c r="Y9" s="5"/>
      <c r="Z9" s="5"/>
      <c r="AA9" s="5"/>
      <c r="AB9" s="5"/>
      <c r="AC9" s="5"/>
    </row>
    <row r="10" spans="1:74" ht="38.65" customHeight="1" x14ac:dyDescent="0.25">
      <c r="A10" s="27"/>
      <c r="B10" s="27"/>
      <c r="C10" s="131" t="s">
        <v>159</v>
      </c>
      <c r="D10" s="132" t="s">
        <v>29</v>
      </c>
      <c r="E10" s="132" t="s">
        <v>160</v>
      </c>
      <c r="F10" s="132" t="s">
        <v>161</v>
      </c>
      <c r="G10" s="133" t="s">
        <v>162</v>
      </c>
      <c r="H10" s="133" t="s">
        <v>163</v>
      </c>
      <c r="I10" s="133" t="s">
        <v>30</v>
      </c>
      <c r="J10" s="134" t="s">
        <v>164</v>
      </c>
      <c r="K10" s="27"/>
      <c r="L10" s="27"/>
      <c r="M10" s="27"/>
      <c r="N10" s="27"/>
      <c r="O10" s="27"/>
      <c r="P10" s="27"/>
      <c r="Q10" s="27"/>
      <c r="R10" s="27"/>
      <c r="S10" s="27"/>
      <c r="T10" s="27"/>
      <c r="U10" s="27"/>
      <c r="V10" s="27"/>
      <c r="W10" s="27"/>
      <c r="X10" s="27" t="s">
        <v>165</v>
      </c>
      <c r="Y10" s="27"/>
      <c r="Z10" s="27"/>
      <c r="AA10" s="27"/>
      <c r="AB10" s="27"/>
      <c r="AC10" s="27"/>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row>
    <row r="11" spans="1:74" ht="28.35" customHeight="1" x14ac:dyDescent="0.25">
      <c r="A11" s="5"/>
      <c r="B11" s="5"/>
      <c r="C11" s="135">
        <v>1</v>
      </c>
      <c r="D11" s="136" t="s">
        <v>166</v>
      </c>
      <c r="E11" s="137" t="s">
        <v>167</v>
      </c>
      <c r="F11" s="138">
        <v>1</v>
      </c>
      <c r="G11" s="139">
        <v>5</v>
      </c>
      <c r="H11" s="140">
        <f t="shared" ref="H11:H30" si="0">F11*G11</f>
        <v>5</v>
      </c>
      <c r="I11" s="141" t="s">
        <v>152</v>
      </c>
      <c r="J11" s="142"/>
      <c r="K11" s="5"/>
      <c r="L11" s="5"/>
      <c r="M11" s="5"/>
      <c r="N11" s="5"/>
      <c r="O11" s="5"/>
      <c r="P11" s="5"/>
      <c r="Q11" s="5"/>
      <c r="R11" s="5"/>
      <c r="S11" s="5"/>
      <c r="T11" s="5"/>
      <c r="U11" s="5"/>
      <c r="V11" s="5"/>
      <c r="W11" s="5"/>
      <c r="X11" s="5">
        <f t="shared" ref="X11:X30" si="1">H11+ROW(H11)/10000</f>
        <v>5.0011000000000001</v>
      </c>
      <c r="Y11" s="5"/>
      <c r="Z11" s="5"/>
      <c r="AA11" s="5"/>
      <c r="AB11" s="5"/>
      <c r="AC11" s="5"/>
    </row>
    <row r="12" spans="1:74" ht="28.35" customHeight="1" x14ac:dyDescent="0.25">
      <c r="A12" s="5"/>
      <c r="B12" s="5"/>
      <c r="C12" s="143">
        <f t="shared" ref="C12:C30" si="2">C11+1</f>
        <v>2</v>
      </c>
      <c r="D12" s="144" t="s">
        <v>168</v>
      </c>
      <c r="E12" s="145"/>
      <c r="F12" s="146">
        <v>0.1</v>
      </c>
      <c r="G12" s="147">
        <v>3</v>
      </c>
      <c r="H12" s="148">
        <f t="shared" si="0"/>
        <v>0.30000000000000004</v>
      </c>
      <c r="I12" s="149" t="s">
        <v>149</v>
      </c>
      <c r="J12" s="150"/>
      <c r="K12" s="5"/>
      <c r="L12" s="5"/>
      <c r="M12" s="5"/>
      <c r="N12" s="5"/>
      <c r="O12" s="5"/>
      <c r="P12" s="5"/>
      <c r="Q12" s="5"/>
      <c r="R12" s="5"/>
      <c r="S12" s="5"/>
      <c r="T12" s="5"/>
      <c r="U12" s="5"/>
      <c r="V12" s="5"/>
      <c r="W12" s="5"/>
      <c r="X12" s="5">
        <f t="shared" si="1"/>
        <v>0.30120000000000002</v>
      </c>
      <c r="Y12" s="5"/>
      <c r="Z12" s="5"/>
      <c r="AA12" s="5"/>
      <c r="AB12" s="5"/>
      <c r="AC12" s="5"/>
    </row>
    <row r="13" spans="1:74" ht="28.35" customHeight="1" x14ac:dyDescent="0.25">
      <c r="A13" s="5"/>
      <c r="B13" s="5"/>
      <c r="C13" s="151">
        <f t="shared" si="2"/>
        <v>3</v>
      </c>
      <c r="D13" s="152" t="s">
        <v>169</v>
      </c>
      <c r="E13" s="153"/>
      <c r="F13" s="138">
        <v>0.3</v>
      </c>
      <c r="G13" s="139">
        <v>6</v>
      </c>
      <c r="H13" s="148">
        <f t="shared" si="0"/>
        <v>1.7999999999999998</v>
      </c>
      <c r="I13" s="141" t="s">
        <v>146</v>
      </c>
      <c r="J13" s="154"/>
      <c r="K13" s="5"/>
      <c r="L13" s="5"/>
      <c r="M13" s="5"/>
      <c r="N13" s="5"/>
      <c r="O13" s="5"/>
      <c r="P13" s="5"/>
      <c r="Q13" s="5"/>
      <c r="R13" s="5"/>
      <c r="S13" s="5"/>
      <c r="T13" s="5"/>
      <c r="U13" s="5"/>
      <c r="V13" s="5"/>
      <c r="W13" s="5"/>
      <c r="X13" s="5">
        <f t="shared" si="1"/>
        <v>1.8012999999999999</v>
      </c>
      <c r="Y13" s="5"/>
      <c r="Z13" s="5"/>
      <c r="AA13" s="5"/>
      <c r="AB13" s="5"/>
      <c r="AC13" s="5"/>
    </row>
    <row r="14" spans="1:74" ht="28.35" customHeight="1" x14ac:dyDescent="0.25">
      <c r="A14" s="5"/>
      <c r="B14" s="5"/>
      <c r="C14" s="143">
        <f t="shared" si="2"/>
        <v>4</v>
      </c>
      <c r="D14" s="144" t="s">
        <v>316</v>
      </c>
      <c r="E14" s="145" t="s">
        <v>317</v>
      </c>
      <c r="F14" s="146">
        <v>0.1</v>
      </c>
      <c r="G14" s="147">
        <v>4</v>
      </c>
      <c r="H14" s="148">
        <f t="shared" si="0"/>
        <v>0.4</v>
      </c>
      <c r="I14" s="149" t="s">
        <v>149</v>
      </c>
      <c r="J14" s="150"/>
      <c r="K14" s="5"/>
      <c r="L14" s="5"/>
      <c r="M14" s="5"/>
      <c r="N14" s="5"/>
      <c r="O14" s="5"/>
      <c r="P14" s="5"/>
      <c r="Q14" s="5"/>
      <c r="R14" s="5"/>
      <c r="S14" s="5"/>
      <c r="T14" s="5"/>
      <c r="U14" s="5"/>
      <c r="V14" s="5"/>
      <c r="W14" s="5"/>
      <c r="X14" s="5">
        <f t="shared" si="1"/>
        <v>0.40140000000000003</v>
      </c>
      <c r="Y14" s="5"/>
      <c r="Z14" s="5"/>
      <c r="AA14" s="5"/>
      <c r="AB14" s="5"/>
      <c r="AC14" s="5"/>
    </row>
    <row r="15" spans="1:74" ht="28.35" customHeight="1" x14ac:dyDescent="0.25">
      <c r="A15" s="5"/>
      <c r="B15" s="5"/>
      <c r="C15" s="151">
        <f t="shared" si="2"/>
        <v>5</v>
      </c>
      <c r="D15" s="152" t="s">
        <v>318</v>
      </c>
      <c r="E15" s="153" t="s">
        <v>319</v>
      </c>
      <c r="F15" s="138">
        <v>1</v>
      </c>
      <c r="G15" s="139">
        <v>6</v>
      </c>
      <c r="H15" s="148">
        <f t="shared" si="0"/>
        <v>6</v>
      </c>
      <c r="I15" s="141" t="s">
        <v>149</v>
      </c>
      <c r="J15" s="154"/>
      <c r="K15" s="5"/>
      <c r="L15" s="5"/>
      <c r="M15" s="5"/>
      <c r="N15" s="5"/>
      <c r="O15" s="5"/>
      <c r="P15" s="5"/>
      <c r="Q15" s="5"/>
      <c r="R15" s="5"/>
      <c r="S15" s="5"/>
      <c r="T15" s="5"/>
      <c r="U15" s="5"/>
      <c r="V15" s="5"/>
      <c r="W15" s="5"/>
      <c r="X15" s="5">
        <f t="shared" si="1"/>
        <v>6.0015000000000001</v>
      </c>
      <c r="Y15" s="5"/>
      <c r="Z15" s="5"/>
      <c r="AA15" s="5"/>
      <c r="AB15" s="5"/>
      <c r="AC15" s="5"/>
    </row>
    <row r="16" spans="1:74" ht="28.35" customHeight="1" x14ac:dyDescent="0.25">
      <c r="A16" s="5"/>
      <c r="B16" s="5"/>
      <c r="C16" s="143">
        <f t="shared" si="2"/>
        <v>6</v>
      </c>
      <c r="D16" s="144" t="s">
        <v>114</v>
      </c>
      <c r="E16" s="145" t="s">
        <v>320</v>
      </c>
      <c r="F16" s="146">
        <v>0.3</v>
      </c>
      <c r="G16" s="147">
        <v>5</v>
      </c>
      <c r="H16" s="148">
        <f t="shared" si="0"/>
        <v>1.5</v>
      </c>
      <c r="I16" s="149" t="s">
        <v>146</v>
      </c>
      <c r="J16" s="150"/>
      <c r="K16" s="5"/>
      <c r="L16" s="5"/>
      <c r="M16" s="5"/>
      <c r="N16" s="5"/>
      <c r="O16" s="5"/>
      <c r="P16" s="5"/>
      <c r="Q16" s="5"/>
      <c r="R16" s="5"/>
      <c r="S16" s="5"/>
      <c r="T16" s="5"/>
      <c r="U16" s="5"/>
      <c r="V16" s="5"/>
      <c r="W16" s="5"/>
      <c r="X16" s="5">
        <f t="shared" si="1"/>
        <v>1.5016</v>
      </c>
      <c r="Y16" s="5"/>
      <c r="Z16" s="5"/>
      <c r="AA16" s="5"/>
      <c r="AB16" s="5"/>
      <c r="AC16" s="5"/>
    </row>
    <row r="17" spans="1:29" ht="28.35" customHeight="1" x14ac:dyDescent="0.25">
      <c r="A17" s="5"/>
      <c r="B17" s="5"/>
      <c r="C17" s="151">
        <f t="shared" si="2"/>
        <v>7</v>
      </c>
      <c r="D17" s="152" t="s">
        <v>321</v>
      </c>
      <c r="E17" s="155" t="s">
        <v>170</v>
      </c>
      <c r="F17" s="138">
        <v>0.3</v>
      </c>
      <c r="G17" s="139">
        <v>6</v>
      </c>
      <c r="H17" s="148">
        <f t="shared" si="0"/>
        <v>1.7999999999999998</v>
      </c>
      <c r="I17" s="141" t="s">
        <v>155</v>
      </c>
      <c r="J17" s="154"/>
      <c r="K17" s="5"/>
      <c r="L17" s="5"/>
      <c r="M17" s="5"/>
      <c r="N17" s="5"/>
      <c r="O17" s="5"/>
      <c r="P17" s="5"/>
      <c r="Q17" s="5"/>
      <c r="R17" s="5"/>
      <c r="S17" s="5"/>
      <c r="T17" s="5"/>
      <c r="U17" s="5"/>
      <c r="V17" s="5"/>
      <c r="W17" s="5"/>
      <c r="X17" s="5">
        <f t="shared" si="1"/>
        <v>1.8016999999999999</v>
      </c>
      <c r="Y17" s="5"/>
      <c r="Z17" s="5"/>
      <c r="AA17" s="5"/>
      <c r="AB17" s="5"/>
      <c r="AC17" s="5"/>
    </row>
    <row r="18" spans="1:29" ht="28.35" customHeight="1" x14ac:dyDescent="0.25">
      <c r="A18" s="5"/>
      <c r="B18" s="5"/>
      <c r="C18" s="143">
        <f t="shared" si="2"/>
        <v>8</v>
      </c>
      <c r="D18" s="144"/>
      <c r="E18" s="145"/>
      <c r="F18" s="146">
        <v>0.1</v>
      </c>
      <c r="G18" s="147">
        <v>1</v>
      </c>
      <c r="H18" s="148">
        <f t="shared" si="0"/>
        <v>0.1</v>
      </c>
      <c r="I18" s="149" t="s">
        <v>152</v>
      </c>
      <c r="J18" s="150"/>
      <c r="K18" s="5"/>
      <c r="L18" s="5"/>
      <c r="M18" s="5"/>
      <c r="N18" s="5"/>
      <c r="O18" s="5"/>
      <c r="P18" s="5"/>
      <c r="Q18" s="5"/>
      <c r="R18" s="5"/>
      <c r="S18" s="5"/>
      <c r="T18" s="5"/>
      <c r="U18" s="5"/>
      <c r="V18" s="5"/>
      <c r="W18" s="5"/>
      <c r="X18" s="5">
        <f t="shared" si="1"/>
        <v>0.1018</v>
      </c>
      <c r="Y18" s="5"/>
      <c r="Z18" s="5"/>
      <c r="AA18" s="5"/>
      <c r="AB18" s="5"/>
      <c r="AC18" s="5"/>
    </row>
    <row r="19" spans="1:29" ht="28.35" customHeight="1" x14ac:dyDescent="0.25">
      <c r="A19" s="5"/>
      <c r="B19" s="5"/>
      <c r="C19" s="151">
        <f t="shared" si="2"/>
        <v>9</v>
      </c>
      <c r="D19" s="152"/>
      <c r="E19" s="153"/>
      <c r="F19" s="138">
        <v>0.1</v>
      </c>
      <c r="G19" s="139">
        <v>1</v>
      </c>
      <c r="H19" s="148">
        <f t="shared" si="0"/>
        <v>0.1</v>
      </c>
      <c r="I19" s="141" t="s">
        <v>152</v>
      </c>
      <c r="J19" s="154"/>
      <c r="K19" s="5"/>
      <c r="L19" s="5"/>
      <c r="M19" s="5"/>
      <c r="N19" s="5"/>
      <c r="O19" s="5"/>
      <c r="P19" s="5"/>
      <c r="Q19" s="5"/>
      <c r="R19" s="5"/>
      <c r="S19" s="5"/>
      <c r="T19" s="5"/>
      <c r="U19" s="5"/>
      <c r="V19" s="5"/>
      <c r="W19" s="5"/>
      <c r="X19" s="5">
        <f t="shared" si="1"/>
        <v>0.1019</v>
      </c>
      <c r="Y19" s="5"/>
      <c r="Z19" s="5"/>
      <c r="AA19" s="5"/>
      <c r="AB19" s="5"/>
      <c r="AC19" s="5"/>
    </row>
    <row r="20" spans="1:29" ht="28.35" customHeight="1" x14ac:dyDescent="0.25">
      <c r="A20" s="5"/>
      <c r="B20" s="5"/>
      <c r="C20" s="143">
        <f t="shared" si="2"/>
        <v>10</v>
      </c>
      <c r="D20" s="144"/>
      <c r="E20" s="145"/>
      <c r="F20" s="146">
        <v>0.1</v>
      </c>
      <c r="G20" s="147">
        <v>1</v>
      </c>
      <c r="H20" s="148">
        <f t="shared" si="0"/>
        <v>0.1</v>
      </c>
      <c r="I20" s="149" t="s">
        <v>152</v>
      </c>
      <c r="J20" s="150"/>
      <c r="K20" s="5"/>
      <c r="L20" s="5"/>
      <c r="M20" s="5"/>
      <c r="N20" s="5"/>
      <c r="O20" s="5"/>
      <c r="P20" s="5"/>
      <c r="Q20" s="5"/>
      <c r="R20" s="5"/>
      <c r="S20" s="5"/>
      <c r="T20" s="5"/>
      <c r="U20" s="5"/>
      <c r="V20" s="5"/>
      <c r="W20" s="5"/>
      <c r="X20" s="5">
        <f t="shared" si="1"/>
        <v>0.10200000000000001</v>
      </c>
      <c r="Y20" s="5"/>
      <c r="Z20" s="5"/>
      <c r="AA20" s="5"/>
      <c r="AB20" s="5"/>
      <c r="AC20" s="5"/>
    </row>
    <row r="21" spans="1:29" ht="28.35" customHeight="1" x14ac:dyDescent="0.25">
      <c r="A21" s="5"/>
      <c r="B21" s="5"/>
      <c r="C21" s="151">
        <f t="shared" si="2"/>
        <v>11</v>
      </c>
      <c r="D21" s="152"/>
      <c r="E21" s="153"/>
      <c r="F21" s="138">
        <v>0.1</v>
      </c>
      <c r="G21" s="139">
        <v>1</v>
      </c>
      <c r="H21" s="148">
        <f t="shared" si="0"/>
        <v>0.1</v>
      </c>
      <c r="I21" s="141" t="s">
        <v>152</v>
      </c>
      <c r="J21" s="154"/>
      <c r="K21" s="5"/>
      <c r="L21" s="5"/>
      <c r="M21" s="5"/>
      <c r="N21" s="5"/>
      <c r="O21" s="5"/>
      <c r="P21" s="5"/>
      <c r="Q21" s="5"/>
      <c r="R21" s="5"/>
      <c r="S21" s="5"/>
      <c r="T21" s="5"/>
      <c r="U21" s="5"/>
      <c r="V21" s="5"/>
      <c r="W21" s="5"/>
      <c r="X21" s="5">
        <f t="shared" si="1"/>
        <v>0.10210000000000001</v>
      </c>
      <c r="Y21" s="5"/>
      <c r="Z21" s="5"/>
      <c r="AA21" s="5"/>
      <c r="AB21" s="5"/>
      <c r="AC21" s="5"/>
    </row>
    <row r="22" spans="1:29" ht="28.35" customHeight="1" x14ac:dyDescent="0.25">
      <c r="A22" s="5"/>
      <c r="B22" s="5"/>
      <c r="C22" s="143">
        <f t="shared" si="2"/>
        <v>12</v>
      </c>
      <c r="D22" s="144"/>
      <c r="E22" s="145"/>
      <c r="F22" s="146">
        <v>0.1</v>
      </c>
      <c r="G22" s="147">
        <v>1</v>
      </c>
      <c r="H22" s="148">
        <f t="shared" si="0"/>
        <v>0.1</v>
      </c>
      <c r="I22" s="149" t="s">
        <v>152</v>
      </c>
      <c r="J22" s="150"/>
      <c r="K22" s="5"/>
      <c r="L22" s="5"/>
      <c r="M22" s="5"/>
      <c r="N22" s="5"/>
      <c r="O22" s="5"/>
      <c r="P22" s="5"/>
      <c r="Q22" s="5"/>
      <c r="R22" s="5"/>
      <c r="S22" s="5"/>
      <c r="T22" s="5"/>
      <c r="U22" s="5"/>
      <c r="V22" s="5"/>
      <c r="W22" s="5"/>
      <c r="X22" s="5">
        <f t="shared" si="1"/>
        <v>0.1022</v>
      </c>
      <c r="Y22" s="5"/>
      <c r="Z22" s="5"/>
      <c r="AA22" s="5"/>
      <c r="AB22" s="5"/>
      <c r="AC22" s="5"/>
    </row>
    <row r="23" spans="1:29" ht="28.35" customHeight="1" x14ac:dyDescent="0.25">
      <c r="A23" s="5"/>
      <c r="B23" s="5"/>
      <c r="C23" s="151">
        <f t="shared" si="2"/>
        <v>13</v>
      </c>
      <c r="D23" s="152"/>
      <c r="E23" s="153"/>
      <c r="F23" s="138">
        <v>0.1</v>
      </c>
      <c r="G23" s="139">
        <v>1</v>
      </c>
      <c r="H23" s="148">
        <f t="shared" si="0"/>
        <v>0.1</v>
      </c>
      <c r="I23" s="141" t="s">
        <v>152</v>
      </c>
      <c r="J23" s="154"/>
      <c r="K23" s="5"/>
      <c r="L23" s="5"/>
      <c r="M23" s="5"/>
      <c r="N23" s="5"/>
      <c r="O23" s="5"/>
      <c r="P23" s="5"/>
      <c r="Q23" s="5"/>
      <c r="R23" s="5"/>
      <c r="S23" s="5"/>
      <c r="T23" s="5"/>
      <c r="U23" s="5"/>
      <c r="V23" s="5"/>
      <c r="W23" s="5"/>
      <c r="X23" s="5">
        <f t="shared" si="1"/>
        <v>0.1023</v>
      </c>
      <c r="Y23" s="5"/>
      <c r="Z23" s="5"/>
      <c r="AA23" s="5"/>
      <c r="AB23" s="5"/>
      <c r="AC23" s="5"/>
    </row>
    <row r="24" spans="1:29" ht="28.35" customHeight="1" x14ac:dyDescent="0.25">
      <c r="A24" s="5"/>
      <c r="B24" s="5"/>
      <c r="C24" s="143">
        <f t="shared" si="2"/>
        <v>14</v>
      </c>
      <c r="D24" s="144"/>
      <c r="E24" s="145"/>
      <c r="F24" s="146">
        <v>0.1</v>
      </c>
      <c r="G24" s="147">
        <v>1</v>
      </c>
      <c r="H24" s="148">
        <f t="shared" si="0"/>
        <v>0.1</v>
      </c>
      <c r="I24" s="149" t="s">
        <v>152</v>
      </c>
      <c r="J24" s="150"/>
      <c r="K24" s="5"/>
      <c r="L24" s="5"/>
      <c r="M24" s="5"/>
      <c r="N24" s="5"/>
      <c r="O24" s="5"/>
      <c r="P24" s="5"/>
      <c r="Q24" s="5"/>
      <c r="R24" s="5"/>
      <c r="S24" s="5"/>
      <c r="T24" s="5"/>
      <c r="U24" s="5"/>
      <c r="V24" s="5"/>
      <c r="W24" s="5"/>
      <c r="X24" s="5">
        <f t="shared" si="1"/>
        <v>0.1024</v>
      </c>
      <c r="Y24" s="5"/>
      <c r="Z24" s="5"/>
      <c r="AA24" s="5"/>
      <c r="AB24" s="5"/>
      <c r="AC24" s="5"/>
    </row>
    <row r="25" spans="1:29" ht="28.35" customHeight="1" x14ac:dyDescent="0.25">
      <c r="A25" s="5"/>
      <c r="B25" s="5"/>
      <c r="C25" s="151">
        <f t="shared" si="2"/>
        <v>15</v>
      </c>
      <c r="D25" s="152"/>
      <c r="E25" s="153"/>
      <c r="F25" s="138">
        <v>0.1</v>
      </c>
      <c r="G25" s="139">
        <v>1</v>
      </c>
      <c r="H25" s="148">
        <f t="shared" si="0"/>
        <v>0.1</v>
      </c>
      <c r="I25" s="141" t="s">
        <v>152</v>
      </c>
      <c r="J25" s="154"/>
      <c r="K25" s="5"/>
      <c r="L25" s="5"/>
      <c r="M25" s="5"/>
      <c r="N25" s="5"/>
      <c r="O25" s="5"/>
      <c r="P25" s="5"/>
      <c r="Q25" s="5"/>
      <c r="R25" s="5"/>
      <c r="S25" s="5"/>
      <c r="T25" s="5"/>
      <c r="U25" s="5"/>
      <c r="V25" s="5"/>
      <c r="W25" s="5"/>
      <c r="X25" s="5">
        <f t="shared" si="1"/>
        <v>0.10250000000000001</v>
      </c>
      <c r="Y25" s="5"/>
      <c r="Z25" s="5"/>
      <c r="AA25" s="5"/>
      <c r="AB25" s="5"/>
      <c r="AC25" s="5"/>
    </row>
    <row r="26" spans="1:29" ht="28.35" customHeight="1" x14ac:dyDescent="0.25">
      <c r="A26" s="5"/>
      <c r="B26" s="5"/>
      <c r="C26" s="143">
        <f t="shared" si="2"/>
        <v>16</v>
      </c>
      <c r="D26" s="144"/>
      <c r="E26" s="145"/>
      <c r="F26" s="146">
        <v>0.1</v>
      </c>
      <c r="G26" s="147">
        <v>1</v>
      </c>
      <c r="H26" s="148">
        <f t="shared" si="0"/>
        <v>0.1</v>
      </c>
      <c r="I26" s="149" t="s">
        <v>152</v>
      </c>
      <c r="J26" s="150"/>
      <c r="K26" s="5"/>
      <c r="L26" s="5"/>
      <c r="M26" s="5"/>
      <c r="N26" s="5"/>
      <c r="O26" s="5"/>
      <c r="P26" s="5"/>
      <c r="Q26" s="5"/>
      <c r="R26" s="5"/>
      <c r="S26" s="5"/>
      <c r="T26" s="5"/>
      <c r="U26" s="5"/>
      <c r="V26" s="5"/>
      <c r="W26" s="5"/>
      <c r="X26" s="5">
        <f t="shared" si="1"/>
        <v>0.10260000000000001</v>
      </c>
      <c r="Y26" s="5"/>
      <c r="Z26" s="5"/>
      <c r="AA26" s="5"/>
      <c r="AB26" s="5"/>
      <c r="AC26" s="5"/>
    </row>
    <row r="27" spans="1:29" ht="28.35" customHeight="1" x14ac:dyDescent="0.25">
      <c r="A27" s="5"/>
      <c r="B27" s="5"/>
      <c r="C27" s="151">
        <f t="shared" si="2"/>
        <v>17</v>
      </c>
      <c r="D27" s="152"/>
      <c r="E27" s="153"/>
      <c r="F27" s="138">
        <v>0.1</v>
      </c>
      <c r="G27" s="139">
        <v>1</v>
      </c>
      <c r="H27" s="148">
        <f t="shared" si="0"/>
        <v>0.1</v>
      </c>
      <c r="I27" s="141" t="s">
        <v>152</v>
      </c>
      <c r="J27" s="154"/>
      <c r="K27" s="5"/>
      <c r="L27" s="5"/>
      <c r="M27" s="5"/>
      <c r="N27" s="5"/>
      <c r="O27" s="5"/>
      <c r="P27" s="5"/>
      <c r="Q27" s="5"/>
      <c r="R27" s="5"/>
      <c r="S27" s="5"/>
      <c r="T27" s="5"/>
      <c r="U27" s="5"/>
      <c r="V27" s="5"/>
      <c r="W27" s="5"/>
      <c r="X27" s="5">
        <f t="shared" si="1"/>
        <v>0.1027</v>
      </c>
      <c r="Y27" s="5"/>
      <c r="Z27" s="5"/>
      <c r="AA27" s="5"/>
      <c r="AB27" s="5"/>
      <c r="AC27" s="5"/>
    </row>
    <row r="28" spans="1:29" ht="28.35" customHeight="1" x14ac:dyDescent="0.25">
      <c r="A28" s="5"/>
      <c r="B28" s="5"/>
      <c r="C28" s="143">
        <f t="shared" si="2"/>
        <v>18</v>
      </c>
      <c r="D28" s="144"/>
      <c r="E28" s="145"/>
      <c r="F28" s="146">
        <v>0.1</v>
      </c>
      <c r="G28" s="147">
        <v>1</v>
      </c>
      <c r="H28" s="148">
        <f t="shared" si="0"/>
        <v>0.1</v>
      </c>
      <c r="I28" s="149" t="s">
        <v>152</v>
      </c>
      <c r="J28" s="150"/>
      <c r="K28" s="5"/>
      <c r="L28" s="5"/>
      <c r="M28" s="5"/>
      <c r="N28" s="5"/>
      <c r="O28" s="5"/>
      <c r="P28" s="5"/>
      <c r="Q28" s="5"/>
      <c r="R28" s="5"/>
      <c r="S28" s="5"/>
      <c r="T28" s="5"/>
      <c r="U28" s="5"/>
      <c r="V28" s="5"/>
      <c r="W28" s="5"/>
      <c r="X28" s="5">
        <f t="shared" si="1"/>
        <v>0.1028</v>
      </c>
      <c r="Y28" s="5"/>
      <c r="Z28" s="5"/>
      <c r="AA28" s="5"/>
      <c r="AB28" s="5"/>
      <c r="AC28" s="5"/>
    </row>
    <row r="29" spans="1:29" ht="28.35" customHeight="1" x14ac:dyDescent="0.25">
      <c r="A29" s="5"/>
      <c r="B29" s="5"/>
      <c r="C29" s="151">
        <f t="shared" si="2"/>
        <v>19</v>
      </c>
      <c r="D29" s="152"/>
      <c r="E29" s="153"/>
      <c r="F29" s="138">
        <v>0.1</v>
      </c>
      <c r="G29" s="139">
        <v>1</v>
      </c>
      <c r="H29" s="148">
        <f t="shared" si="0"/>
        <v>0.1</v>
      </c>
      <c r="I29" s="141" t="s">
        <v>152</v>
      </c>
      <c r="J29" s="154"/>
      <c r="K29" s="5"/>
      <c r="L29" s="5"/>
      <c r="M29" s="5"/>
      <c r="N29" s="5"/>
      <c r="O29" s="5"/>
      <c r="P29" s="5"/>
      <c r="Q29" s="5"/>
      <c r="R29" s="5"/>
      <c r="S29" s="5"/>
      <c r="T29" s="5"/>
      <c r="U29" s="5"/>
      <c r="V29" s="5"/>
      <c r="W29" s="5"/>
      <c r="X29" s="5">
        <f t="shared" si="1"/>
        <v>0.10290000000000001</v>
      </c>
      <c r="Y29" s="5"/>
      <c r="Z29" s="5"/>
      <c r="AA29" s="5"/>
      <c r="AB29" s="5"/>
      <c r="AC29" s="5"/>
    </row>
    <row r="30" spans="1:29" ht="28.35" customHeight="1" x14ac:dyDescent="0.25">
      <c r="A30" s="5"/>
      <c r="B30" s="5"/>
      <c r="C30" s="156">
        <f t="shared" si="2"/>
        <v>20</v>
      </c>
      <c r="D30" s="157"/>
      <c r="E30" s="158"/>
      <c r="F30" s="159"/>
      <c r="G30" s="147">
        <v>1</v>
      </c>
      <c r="H30" s="160">
        <f t="shared" si="0"/>
        <v>0</v>
      </c>
      <c r="I30" s="149" t="s">
        <v>152</v>
      </c>
      <c r="J30" s="161"/>
      <c r="K30" s="5"/>
      <c r="L30" s="5"/>
      <c r="M30" s="5"/>
      <c r="N30" s="5"/>
      <c r="O30" s="5"/>
      <c r="P30" s="5"/>
      <c r="Q30" s="5"/>
      <c r="R30" s="5"/>
      <c r="S30" s="5"/>
      <c r="T30" s="5"/>
      <c r="U30" s="5"/>
      <c r="V30" s="5"/>
      <c r="W30" s="5"/>
      <c r="X30" s="5">
        <f t="shared" si="1"/>
        <v>3.0000000000000001E-3</v>
      </c>
      <c r="Y30" s="5"/>
      <c r="Z30" s="5"/>
      <c r="AA30" s="5"/>
      <c r="AB30" s="5"/>
      <c r="AC30" s="5"/>
    </row>
    <row r="31" spans="1:29" ht="19.899999999999999" customHeight="1" x14ac:dyDescent="0.25">
      <c r="A31" s="5"/>
      <c r="B31" s="5"/>
      <c r="C31" s="19"/>
      <c r="D31" s="5"/>
      <c r="E31" s="5"/>
      <c r="F31" s="5"/>
      <c r="G31" s="19"/>
      <c r="H31" s="5"/>
      <c r="I31" s="19"/>
      <c r="J31" s="5"/>
      <c r="K31" s="5"/>
      <c r="L31" s="5"/>
      <c r="M31" s="5"/>
      <c r="N31" s="5"/>
      <c r="O31" s="5"/>
      <c r="P31" s="5"/>
      <c r="Q31" s="5"/>
      <c r="R31" s="5"/>
      <c r="S31" s="5"/>
      <c r="T31" s="5"/>
      <c r="U31" s="5"/>
      <c r="V31" s="5"/>
      <c r="W31" s="5"/>
      <c r="X31" s="5"/>
      <c r="Y31" s="5"/>
      <c r="Z31" s="5"/>
      <c r="AA31" s="5"/>
      <c r="AB31" s="5"/>
      <c r="AC31" s="5"/>
    </row>
    <row r="32" spans="1:29" ht="19.899999999999999" customHeight="1" x14ac:dyDescent="0.25">
      <c r="A32" s="5"/>
      <c r="B32" s="5"/>
      <c r="C32" s="19"/>
      <c r="D32" s="5"/>
      <c r="E32" s="5"/>
      <c r="F32" s="5"/>
      <c r="G32" s="19"/>
      <c r="H32" s="5"/>
      <c r="I32" s="19"/>
      <c r="J32" s="5"/>
      <c r="K32" s="5"/>
      <c r="L32" s="5"/>
      <c r="M32" s="5"/>
      <c r="N32" s="5"/>
      <c r="O32" s="5"/>
      <c r="P32" s="5"/>
      <c r="Q32" s="5"/>
      <c r="R32" s="5"/>
      <c r="S32" s="5"/>
      <c r="T32" s="5"/>
      <c r="U32" s="5"/>
      <c r="V32" s="5"/>
      <c r="W32" s="5"/>
      <c r="X32" s="5"/>
      <c r="Y32" s="5"/>
      <c r="Z32" s="5"/>
      <c r="AA32" s="5"/>
      <c r="AB32" s="5"/>
      <c r="AC32" s="5"/>
    </row>
    <row r="33" spans="1:29" ht="19.899999999999999" customHeight="1" x14ac:dyDescent="0.25">
      <c r="A33" s="5"/>
      <c r="B33" s="5"/>
      <c r="C33" s="19"/>
      <c r="D33" s="5"/>
      <c r="E33" s="5"/>
      <c r="F33" s="5"/>
      <c r="G33" s="19"/>
      <c r="H33" s="5"/>
      <c r="I33" s="19"/>
      <c r="J33" s="5"/>
      <c r="K33" s="5"/>
      <c r="L33" s="5"/>
      <c r="M33" s="5"/>
      <c r="N33" s="5"/>
      <c r="O33" s="5"/>
      <c r="P33" s="5"/>
      <c r="Q33" s="5"/>
      <c r="R33" s="5"/>
      <c r="S33" s="5"/>
      <c r="T33" s="5"/>
      <c r="U33" s="5"/>
      <c r="V33" s="5"/>
      <c r="W33" s="5"/>
      <c r="X33" s="5"/>
      <c r="Y33" s="5"/>
      <c r="Z33" s="5"/>
      <c r="AA33" s="5"/>
      <c r="AB33" s="5"/>
      <c r="AC33" s="5"/>
    </row>
    <row r="34" spans="1:29" ht="19.899999999999999" customHeight="1" x14ac:dyDescent="0.25">
      <c r="A34" s="5"/>
      <c r="B34" s="5"/>
      <c r="C34" s="19"/>
      <c r="D34" s="5"/>
      <c r="E34" s="5"/>
      <c r="F34" s="5"/>
      <c r="G34" s="19"/>
      <c r="H34" s="5"/>
      <c r="I34" s="19"/>
      <c r="J34" s="5"/>
      <c r="K34" s="5"/>
      <c r="L34" s="5"/>
      <c r="M34" s="5"/>
      <c r="N34" s="5"/>
      <c r="O34" s="5"/>
      <c r="P34" s="5"/>
      <c r="Q34" s="5"/>
      <c r="R34" s="5"/>
      <c r="S34" s="5"/>
      <c r="T34" s="5"/>
      <c r="U34" s="5"/>
      <c r="V34" s="5"/>
      <c r="W34" s="5"/>
      <c r="X34" s="5"/>
      <c r="Y34" s="5"/>
      <c r="Z34" s="5"/>
      <c r="AA34" s="5"/>
      <c r="AB34" s="5"/>
      <c r="AC34" s="5"/>
    </row>
    <row r="35" spans="1:29" ht="19.899999999999999" customHeight="1" x14ac:dyDescent="0.25">
      <c r="A35" s="5"/>
      <c r="B35" s="5"/>
      <c r="C35" s="19"/>
      <c r="D35" s="5"/>
      <c r="E35" s="5"/>
      <c r="F35" s="5"/>
      <c r="G35" s="19"/>
      <c r="H35" s="5"/>
      <c r="I35" s="19"/>
      <c r="J35" s="5"/>
      <c r="K35" s="5"/>
      <c r="L35" s="5"/>
      <c r="M35" s="5"/>
      <c r="N35" s="5"/>
      <c r="O35" s="5"/>
      <c r="P35" s="5"/>
      <c r="Q35" s="5"/>
      <c r="R35" s="5"/>
      <c r="S35" s="5"/>
      <c r="T35" s="5"/>
      <c r="U35" s="5"/>
      <c r="V35" s="5"/>
      <c r="W35" s="5"/>
      <c r="X35" s="5"/>
      <c r="Y35" s="5"/>
      <c r="Z35" s="5"/>
      <c r="AA35" s="5"/>
      <c r="AB35" s="5"/>
      <c r="AC35" s="5"/>
    </row>
    <row r="36" spans="1:29" ht="19.899999999999999" customHeight="1" x14ac:dyDescent="0.25">
      <c r="A36" s="5"/>
      <c r="B36" s="5"/>
      <c r="C36" s="19"/>
      <c r="D36" s="5"/>
      <c r="E36" s="5"/>
      <c r="F36" s="5"/>
      <c r="G36" s="19"/>
      <c r="H36" s="5"/>
      <c r="I36" s="19"/>
      <c r="J36" s="5"/>
      <c r="K36" s="5"/>
      <c r="L36" s="5"/>
      <c r="M36" s="5"/>
      <c r="N36" s="5"/>
      <c r="O36" s="5"/>
      <c r="P36" s="5"/>
      <c r="Q36" s="5"/>
      <c r="R36" s="5"/>
      <c r="S36" s="5"/>
      <c r="T36" s="5"/>
      <c r="U36" s="5"/>
      <c r="V36" s="5"/>
      <c r="W36" s="5"/>
      <c r="X36" s="5"/>
      <c r="Y36" s="5"/>
      <c r="Z36" s="5"/>
      <c r="AA36" s="5"/>
      <c r="AB36" s="5"/>
      <c r="AC36" s="5"/>
    </row>
    <row r="37" spans="1:29" ht="19.899999999999999" customHeight="1" x14ac:dyDescent="0.25">
      <c r="A37" s="5"/>
      <c r="B37" s="5"/>
      <c r="C37" s="19"/>
      <c r="D37" s="5"/>
      <c r="E37" s="5"/>
      <c r="F37" s="5"/>
      <c r="G37" s="19"/>
      <c r="H37" s="5"/>
      <c r="I37" s="19"/>
      <c r="J37" s="5"/>
      <c r="K37" s="5"/>
      <c r="L37" s="5"/>
      <c r="M37" s="5"/>
      <c r="N37" s="5"/>
      <c r="O37" s="5"/>
      <c r="P37" s="5"/>
      <c r="Q37" s="5"/>
      <c r="R37" s="5"/>
      <c r="S37" s="5"/>
      <c r="T37" s="5"/>
      <c r="U37" s="5"/>
      <c r="V37" s="5"/>
      <c r="W37" s="5"/>
      <c r="X37" s="5"/>
      <c r="Y37" s="5"/>
      <c r="Z37" s="5"/>
      <c r="AA37" s="5"/>
      <c r="AB37" s="5"/>
      <c r="AC37" s="5"/>
    </row>
    <row r="38" spans="1:29" ht="19.899999999999999" customHeight="1" x14ac:dyDescent="0.25">
      <c r="A38" s="5"/>
      <c r="B38" s="5"/>
      <c r="C38" s="19"/>
      <c r="D38" s="5"/>
      <c r="E38" s="5"/>
      <c r="F38" s="5"/>
      <c r="G38" s="19"/>
      <c r="H38" s="5"/>
      <c r="I38" s="19"/>
      <c r="J38" s="5"/>
      <c r="K38" s="5"/>
      <c r="L38" s="5"/>
      <c r="M38" s="5"/>
      <c r="N38" s="5"/>
      <c r="O38" s="5"/>
      <c r="P38" s="5"/>
      <c r="Q38" s="5"/>
      <c r="R38" s="5"/>
      <c r="S38" s="5"/>
      <c r="T38" s="5"/>
      <c r="U38" s="5"/>
      <c r="V38" s="5"/>
      <c r="W38" s="5"/>
      <c r="X38" s="5"/>
      <c r="Y38" s="5"/>
      <c r="Z38" s="5"/>
      <c r="AA38" s="5"/>
      <c r="AB38" s="5"/>
      <c r="AC38" s="5"/>
    </row>
    <row r="39" spans="1:29" ht="19.899999999999999" customHeight="1" x14ac:dyDescent="0.25">
      <c r="A39" s="5"/>
      <c r="B39" s="5"/>
      <c r="C39" s="19"/>
      <c r="D39" s="5"/>
      <c r="E39" s="5"/>
      <c r="F39" s="5"/>
      <c r="G39" s="19"/>
      <c r="H39" s="5"/>
      <c r="I39" s="19"/>
      <c r="J39" s="5"/>
      <c r="K39" s="5"/>
      <c r="L39" s="5"/>
      <c r="M39" s="5"/>
      <c r="N39" s="5"/>
      <c r="O39" s="5"/>
      <c r="P39" s="5"/>
      <c r="Q39" s="5"/>
      <c r="R39" s="5"/>
      <c r="S39" s="5"/>
      <c r="T39" s="5"/>
      <c r="U39" s="5"/>
      <c r="V39" s="5"/>
      <c r="W39" s="5"/>
      <c r="X39" s="5"/>
      <c r="Y39" s="5"/>
      <c r="Z39" s="5"/>
      <c r="AA39" s="5"/>
      <c r="AB39" s="5"/>
      <c r="AC39" s="5"/>
    </row>
    <row r="40" spans="1:29" ht="19.899999999999999" customHeight="1" x14ac:dyDescent="0.25">
      <c r="A40" s="5"/>
      <c r="B40" s="5"/>
      <c r="C40" s="19"/>
      <c r="D40" s="5"/>
      <c r="E40" s="5"/>
      <c r="F40" s="5"/>
      <c r="G40" s="19"/>
      <c r="H40" s="5"/>
      <c r="I40" s="19"/>
      <c r="J40" s="5"/>
      <c r="K40" s="5"/>
      <c r="L40" s="5"/>
      <c r="M40" s="5"/>
      <c r="N40" s="5"/>
      <c r="O40" s="5"/>
      <c r="P40" s="5"/>
      <c r="Q40" s="5"/>
      <c r="R40" s="5"/>
      <c r="S40" s="5"/>
      <c r="T40" s="5"/>
      <c r="U40" s="5"/>
      <c r="V40" s="5"/>
      <c r="W40" s="5"/>
      <c r="X40" s="5"/>
      <c r="Y40" s="5"/>
      <c r="Z40" s="5"/>
      <c r="AA40" s="5"/>
      <c r="AB40" s="5"/>
      <c r="AC40" s="5"/>
    </row>
    <row r="41" spans="1:29" ht="19.899999999999999" customHeight="1" x14ac:dyDescent="0.25">
      <c r="A41" s="5"/>
      <c r="B41" s="5"/>
      <c r="C41" s="19"/>
      <c r="D41" s="5"/>
      <c r="E41" s="5"/>
      <c r="F41" s="5"/>
      <c r="G41" s="19"/>
      <c r="H41" s="5"/>
      <c r="I41" s="19"/>
      <c r="J41" s="5"/>
      <c r="K41" s="5"/>
      <c r="L41" s="5"/>
      <c r="M41" s="5"/>
      <c r="N41" s="5"/>
      <c r="O41" s="5"/>
      <c r="P41" s="5"/>
      <c r="Q41" s="5"/>
      <c r="R41" s="5"/>
      <c r="S41" s="5"/>
      <c r="T41" s="5"/>
      <c r="U41" s="5"/>
      <c r="V41" s="5"/>
      <c r="W41" s="5"/>
      <c r="X41" s="5"/>
      <c r="Y41" s="5"/>
      <c r="Z41" s="5"/>
      <c r="AA41" s="5"/>
      <c r="AB41" s="5"/>
      <c r="AC41" s="5"/>
    </row>
    <row r="42" spans="1:29" ht="19.899999999999999" customHeight="1" x14ac:dyDescent="0.25">
      <c r="A42" s="5"/>
      <c r="B42" s="5"/>
      <c r="C42" s="19"/>
      <c r="D42" s="5"/>
      <c r="E42" s="5"/>
      <c r="F42" s="5"/>
      <c r="G42" s="19"/>
      <c r="H42" s="5"/>
      <c r="I42" s="19"/>
      <c r="J42" s="5"/>
      <c r="K42" s="5"/>
      <c r="L42" s="5"/>
      <c r="M42" s="5"/>
      <c r="N42" s="5"/>
      <c r="O42" s="5"/>
      <c r="P42" s="5"/>
      <c r="Q42" s="5"/>
      <c r="R42" s="5"/>
      <c r="S42" s="5"/>
      <c r="T42" s="5"/>
      <c r="U42" s="5"/>
      <c r="V42" s="5"/>
      <c r="W42" s="5"/>
      <c r="X42" s="5"/>
      <c r="Y42" s="5"/>
      <c r="Z42" s="5"/>
      <c r="AA42" s="5"/>
      <c r="AB42" s="5"/>
      <c r="AC42" s="5"/>
    </row>
    <row r="43" spans="1:29" ht="19.899999999999999" customHeight="1" x14ac:dyDescent="0.25">
      <c r="A43" s="5"/>
      <c r="B43" s="5"/>
      <c r="C43" s="19"/>
      <c r="D43" s="5"/>
      <c r="E43" s="5"/>
      <c r="F43" s="5"/>
      <c r="G43" s="19"/>
      <c r="H43" s="5"/>
      <c r="I43" s="19"/>
      <c r="J43" s="5"/>
      <c r="K43" s="5"/>
      <c r="L43" s="5"/>
      <c r="M43" s="5"/>
      <c r="N43" s="5"/>
      <c r="O43" s="5"/>
      <c r="P43" s="5"/>
      <c r="Q43" s="5"/>
      <c r="R43" s="5"/>
      <c r="S43" s="5"/>
      <c r="T43" s="5"/>
      <c r="U43" s="5"/>
      <c r="V43" s="5"/>
      <c r="W43" s="5"/>
      <c r="X43" s="5"/>
      <c r="Y43" s="5"/>
      <c r="Z43" s="5"/>
      <c r="AA43" s="5"/>
      <c r="AB43" s="5"/>
      <c r="AC43" s="5"/>
    </row>
    <row r="44" spans="1:29" ht="19.899999999999999" customHeight="1" x14ac:dyDescent="0.25">
      <c r="A44" s="5"/>
      <c r="B44" s="5"/>
      <c r="C44" s="19"/>
      <c r="D44" s="5"/>
      <c r="E44" s="5"/>
      <c r="F44" s="5"/>
      <c r="G44" s="19"/>
      <c r="H44" s="5"/>
      <c r="I44" s="19"/>
      <c r="J44" s="5"/>
      <c r="K44" s="5"/>
      <c r="L44" s="5"/>
      <c r="M44" s="5"/>
      <c r="N44" s="5"/>
      <c r="O44" s="5"/>
      <c r="P44" s="5"/>
      <c r="Q44" s="5"/>
      <c r="R44" s="5"/>
      <c r="S44" s="5"/>
      <c r="T44" s="5"/>
      <c r="U44" s="5"/>
      <c r="V44" s="5"/>
      <c r="W44" s="5"/>
      <c r="X44" s="5"/>
      <c r="Y44" s="5"/>
      <c r="Z44" s="5"/>
      <c r="AA44" s="5"/>
      <c r="AB44" s="5"/>
      <c r="AC44" s="5"/>
    </row>
    <row r="45" spans="1:29" ht="19.899999999999999" customHeight="1" x14ac:dyDescent="0.25">
      <c r="A45" s="5"/>
      <c r="B45" s="5"/>
      <c r="C45" s="19"/>
      <c r="D45" s="5"/>
      <c r="E45" s="5"/>
      <c r="F45" s="5"/>
      <c r="G45" s="19"/>
      <c r="H45" s="5"/>
      <c r="I45" s="19"/>
      <c r="J45" s="5"/>
      <c r="K45" s="5"/>
      <c r="L45" s="5"/>
      <c r="M45" s="5"/>
      <c r="N45" s="5"/>
      <c r="O45" s="5"/>
      <c r="P45" s="5"/>
      <c r="Q45" s="5"/>
      <c r="R45" s="5"/>
      <c r="S45" s="5"/>
      <c r="T45" s="5"/>
      <c r="U45" s="5"/>
      <c r="V45" s="5"/>
      <c r="W45" s="5"/>
      <c r="X45" s="5"/>
      <c r="Y45" s="5"/>
      <c r="Z45" s="5"/>
      <c r="AA45" s="5"/>
      <c r="AB45" s="5"/>
      <c r="AC45" s="5"/>
    </row>
    <row r="46" spans="1:29" ht="19.899999999999999" customHeight="1" x14ac:dyDescent="0.25">
      <c r="A46" s="5"/>
      <c r="B46" s="5"/>
      <c r="C46" s="19"/>
      <c r="D46" s="5"/>
      <c r="E46" s="5"/>
      <c r="F46" s="5"/>
      <c r="G46" s="19"/>
      <c r="H46" s="5"/>
      <c r="I46" s="19"/>
      <c r="J46" s="5"/>
      <c r="K46" s="5"/>
      <c r="L46" s="5"/>
      <c r="M46" s="5"/>
      <c r="N46" s="5"/>
      <c r="O46" s="5"/>
      <c r="P46" s="5"/>
      <c r="Q46" s="5"/>
      <c r="R46" s="5"/>
      <c r="S46" s="5"/>
      <c r="T46" s="5"/>
      <c r="U46" s="5"/>
      <c r="V46" s="5"/>
      <c r="W46" s="5"/>
      <c r="X46" s="5"/>
      <c r="Y46" s="5"/>
      <c r="Z46" s="5"/>
      <c r="AA46" s="5"/>
      <c r="AB46" s="5"/>
      <c r="AC46" s="5"/>
    </row>
    <row r="47" spans="1:29" ht="19.899999999999999" customHeight="1" x14ac:dyDescent="0.25">
      <c r="A47" s="5"/>
      <c r="B47" s="5"/>
      <c r="C47" s="19"/>
      <c r="D47" s="5"/>
      <c r="E47" s="5"/>
      <c r="F47" s="5"/>
      <c r="G47" s="19"/>
      <c r="H47" s="5"/>
      <c r="I47" s="19"/>
      <c r="J47" s="5"/>
      <c r="K47" s="5"/>
      <c r="L47" s="5"/>
      <c r="M47" s="5"/>
      <c r="N47" s="5"/>
      <c r="O47" s="5"/>
      <c r="P47" s="5"/>
      <c r="Q47" s="5"/>
      <c r="R47" s="5"/>
      <c r="S47" s="5"/>
      <c r="T47" s="5"/>
      <c r="U47" s="5"/>
      <c r="V47" s="5"/>
      <c r="W47" s="5"/>
      <c r="X47" s="5"/>
      <c r="Y47" s="5"/>
      <c r="Z47" s="5"/>
      <c r="AA47" s="5"/>
      <c r="AB47" s="5"/>
      <c r="AC47" s="5"/>
    </row>
    <row r="48" spans="1:29" ht="19.899999999999999" customHeight="1" x14ac:dyDescent="0.25">
      <c r="A48" s="5"/>
      <c r="B48" s="5"/>
      <c r="C48" s="19"/>
      <c r="D48" s="5"/>
      <c r="E48" s="5"/>
      <c r="F48" s="5"/>
      <c r="G48" s="19"/>
      <c r="H48" s="5"/>
      <c r="I48" s="19"/>
      <c r="J48" s="5"/>
      <c r="K48" s="5"/>
      <c r="L48" s="5"/>
      <c r="M48" s="5"/>
      <c r="N48" s="5"/>
      <c r="O48" s="5"/>
      <c r="P48" s="5"/>
      <c r="Q48" s="5"/>
      <c r="R48" s="5"/>
      <c r="S48" s="5"/>
      <c r="T48" s="5"/>
      <c r="U48" s="5"/>
      <c r="V48" s="5"/>
      <c r="W48" s="5"/>
      <c r="X48" s="5"/>
      <c r="Y48" s="5"/>
      <c r="Z48" s="5"/>
      <c r="AA48" s="5"/>
      <c r="AB48" s="5"/>
      <c r="AC48" s="5"/>
    </row>
    <row r="49" spans="1:29" ht="19.899999999999999" customHeight="1" x14ac:dyDescent="0.25">
      <c r="A49" s="5"/>
      <c r="B49" s="5"/>
      <c r="C49" s="19"/>
      <c r="D49" s="5"/>
      <c r="E49" s="5"/>
      <c r="F49" s="5"/>
      <c r="G49" s="19"/>
      <c r="H49" s="5"/>
      <c r="I49" s="19"/>
      <c r="J49" s="5"/>
      <c r="K49" s="5"/>
      <c r="L49" s="5"/>
      <c r="M49" s="5"/>
      <c r="N49" s="5"/>
      <c r="O49" s="5"/>
      <c r="P49" s="5"/>
      <c r="Q49" s="5"/>
      <c r="R49" s="5"/>
      <c r="S49" s="5"/>
      <c r="T49" s="5"/>
      <c r="U49" s="5"/>
      <c r="V49" s="5"/>
      <c r="W49" s="5"/>
      <c r="X49" s="5"/>
      <c r="Y49" s="5"/>
      <c r="Z49" s="5"/>
      <c r="AA49" s="5"/>
      <c r="AB49" s="5"/>
      <c r="AC49" s="5"/>
    </row>
    <row r="50" spans="1:29" ht="19.899999999999999" customHeight="1" x14ac:dyDescent="0.25">
      <c r="A50" s="5"/>
      <c r="B50" s="5"/>
      <c r="C50" s="19"/>
      <c r="D50" s="5"/>
      <c r="E50" s="5"/>
      <c r="F50" s="5"/>
      <c r="G50" s="19"/>
      <c r="H50" s="5"/>
      <c r="I50" s="19"/>
      <c r="J50" s="5"/>
      <c r="K50" s="5"/>
      <c r="L50" s="5"/>
      <c r="M50" s="5"/>
      <c r="N50" s="5"/>
      <c r="O50" s="5"/>
      <c r="P50" s="5"/>
      <c r="Q50" s="5"/>
      <c r="R50" s="5"/>
      <c r="S50" s="5"/>
      <c r="T50" s="5"/>
      <c r="U50" s="5"/>
      <c r="V50" s="5"/>
      <c r="W50" s="5"/>
      <c r="X50" s="5"/>
      <c r="Y50" s="5"/>
      <c r="Z50" s="5"/>
      <c r="AA50" s="5"/>
      <c r="AB50" s="5"/>
      <c r="AC50" s="5"/>
    </row>
    <row r="51" spans="1:29" ht="19.899999999999999" customHeight="1" x14ac:dyDescent="0.25">
      <c r="A51" s="5"/>
      <c r="B51" s="5"/>
      <c r="C51" s="19"/>
      <c r="D51" s="5"/>
      <c r="E51" s="5"/>
      <c r="F51" s="5"/>
      <c r="G51" s="19"/>
      <c r="H51" s="5"/>
      <c r="I51" s="19"/>
      <c r="J51" s="5"/>
      <c r="K51" s="5"/>
      <c r="L51" s="5"/>
      <c r="M51" s="5"/>
      <c r="N51" s="5"/>
      <c r="O51" s="5"/>
      <c r="P51" s="5"/>
      <c r="Q51" s="5"/>
      <c r="R51" s="5"/>
      <c r="S51" s="5"/>
      <c r="T51" s="5"/>
      <c r="U51" s="5"/>
      <c r="V51" s="5"/>
      <c r="W51" s="5"/>
      <c r="X51" s="5"/>
      <c r="Y51" s="5"/>
      <c r="Z51" s="5"/>
      <c r="AA51" s="5"/>
      <c r="AB51" s="5"/>
      <c r="AC51" s="5"/>
    </row>
    <row r="52" spans="1:29" ht="19.899999999999999" customHeight="1" x14ac:dyDescent="0.25">
      <c r="A52" s="5"/>
      <c r="B52" s="5"/>
      <c r="C52" s="19"/>
      <c r="D52" s="5"/>
      <c r="E52" s="5"/>
      <c r="F52" s="5"/>
      <c r="G52" s="19"/>
      <c r="H52" s="5"/>
      <c r="I52" s="19"/>
      <c r="J52" s="5"/>
      <c r="K52" s="5"/>
      <c r="L52" s="5"/>
      <c r="M52" s="5"/>
      <c r="N52" s="5"/>
      <c r="O52" s="5"/>
      <c r="P52" s="5"/>
      <c r="Q52" s="5"/>
      <c r="R52" s="5"/>
      <c r="S52" s="5"/>
      <c r="T52" s="5"/>
      <c r="U52" s="5"/>
      <c r="V52" s="5"/>
      <c r="W52" s="5"/>
      <c r="X52" s="5"/>
      <c r="Y52" s="5"/>
      <c r="Z52" s="5"/>
      <c r="AA52" s="5"/>
      <c r="AB52" s="5"/>
      <c r="AC52" s="5"/>
    </row>
    <row r="53" spans="1:29" ht="19.899999999999999" customHeight="1" x14ac:dyDescent="0.25">
      <c r="A53" s="5"/>
      <c r="B53" s="5"/>
      <c r="C53" s="19"/>
      <c r="D53" s="5"/>
      <c r="E53" s="5"/>
      <c r="F53" s="5"/>
      <c r="G53" s="19"/>
      <c r="H53" s="5"/>
      <c r="I53" s="19"/>
      <c r="J53" s="5"/>
      <c r="K53" s="5"/>
      <c r="L53" s="5"/>
      <c r="M53" s="5"/>
      <c r="N53" s="5"/>
      <c r="O53" s="5"/>
      <c r="P53" s="5"/>
      <c r="Q53" s="5"/>
      <c r="R53" s="5"/>
      <c r="S53" s="5"/>
      <c r="T53" s="5"/>
      <c r="U53" s="5"/>
      <c r="V53" s="5"/>
      <c r="W53" s="5"/>
      <c r="X53" s="5"/>
      <c r="Y53" s="5"/>
      <c r="Z53" s="5"/>
      <c r="AA53" s="5"/>
      <c r="AB53" s="5"/>
      <c r="AC53" s="5"/>
    </row>
    <row r="54" spans="1:29" ht="19.899999999999999" customHeight="1" x14ac:dyDescent="0.25">
      <c r="A54" s="5"/>
      <c r="B54" s="5"/>
      <c r="C54" s="19"/>
      <c r="D54" s="5"/>
      <c r="E54" s="5"/>
      <c r="F54" s="5"/>
      <c r="G54" s="19"/>
      <c r="H54" s="5"/>
      <c r="I54" s="19"/>
      <c r="J54" s="5"/>
      <c r="K54" s="5"/>
      <c r="L54" s="5"/>
      <c r="M54" s="5"/>
      <c r="N54" s="5"/>
      <c r="O54" s="5"/>
      <c r="P54" s="5"/>
      <c r="Q54" s="5"/>
      <c r="R54" s="5"/>
      <c r="S54" s="5"/>
      <c r="T54" s="5"/>
      <c r="U54" s="5"/>
      <c r="V54" s="5"/>
      <c r="W54" s="5"/>
      <c r="X54" s="5"/>
      <c r="Y54" s="5"/>
      <c r="Z54" s="5"/>
      <c r="AA54" s="5"/>
      <c r="AB54" s="5"/>
      <c r="AC54" s="5"/>
    </row>
    <row r="55" spans="1:29" ht="19.899999999999999" customHeight="1" x14ac:dyDescent="0.25">
      <c r="A55" s="5"/>
      <c r="B55" s="5"/>
      <c r="C55" s="19"/>
      <c r="D55" s="5"/>
      <c r="E55" s="5"/>
      <c r="F55" s="5"/>
      <c r="G55" s="19"/>
      <c r="H55" s="5"/>
      <c r="I55" s="19"/>
      <c r="J55" s="5"/>
      <c r="K55" s="5"/>
      <c r="L55" s="5"/>
      <c r="M55" s="5"/>
      <c r="N55" s="5"/>
      <c r="O55" s="5"/>
      <c r="P55" s="5"/>
      <c r="Q55" s="5"/>
      <c r="R55" s="5"/>
      <c r="S55" s="5"/>
      <c r="T55" s="5"/>
      <c r="U55" s="5"/>
      <c r="V55" s="5"/>
      <c r="W55" s="5"/>
      <c r="X55" s="5"/>
      <c r="Y55" s="5"/>
      <c r="Z55" s="5"/>
      <c r="AA55" s="5"/>
      <c r="AB55" s="5"/>
      <c r="AC55" s="5"/>
    </row>
    <row r="56" spans="1:29" ht="19.899999999999999" customHeight="1" x14ac:dyDescent="0.25">
      <c r="A56" s="5"/>
      <c r="B56" s="5"/>
      <c r="C56" s="19"/>
      <c r="D56" s="5"/>
      <c r="E56" s="5"/>
      <c r="F56" s="5"/>
      <c r="G56" s="19"/>
      <c r="H56" s="5"/>
      <c r="I56" s="19"/>
      <c r="J56" s="5"/>
      <c r="K56" s="5"/>
      <c r="L56" s="5"/>
      <c r="M56" s="5"/>
      <c r="N56" s="5"/>
      <c r="O56" s="5"/>
      <c r="P56" s="5"/>
      <c r="Q56" s="5"/>
      <c r="R56" s="5"/>
      <c r="S56" s="5"/>
      <c r="T56" s="5"/>
      <c r="U56" s="5"/>
      <c r="V56" s="5"/>
      <c r="W56" s="5"/>
      <c r="X56" s="5"/>
      <c r="Y56" s="5"/>
      <c r="Z56" s="5"/>
      <c r="AA56" s="5"/>
      <c r="AB56" s="5"/>
      <c r="AC56" s="5"/>
    </row>
    <row r="57" spans="1:29" ht="19.899999999999999" customHeight="1" x14ac:dyDescent="0.25">
      <c r="A57" s="5"/>
      <c r="B57" s="5"/>
      <c r="C57" s="19"/>
      <c r="D57" s="5"/>
      <c r="E57" s="5"/>
      <c r="F57" s="5"/>
      <c r="G57" s="19"/>
      <c r="H57" s="5"/>
      <c r="I57" s="19"/>
      <c r="J57" s="5"/>
      <c r="K57" s="5"/>
      <c r="L57" s="5"/>
      <c r="M57" s="5"/>
      <c r="N57" s="5"/>
      <c r="O57" s="5"/>
      <c r="P57" s="5"/>
      <c r="Q57" s="5"/>
      <c r="R57" s="5"/>
      <c r="S57" s="5"/>
      <c r="T57" s="5"/>
      <c r="U57" s="12"/>
      <c r="V57" s="12"/>
    </row>
    <row r="58" spans="1:29" ht="19.899999999999999" customHeight="1" x14ac:dyDescent="0.25">
      <c r="A58" s="5"/>
      <c r="B58" s="5"/>
      <c r="C58" s="19"/>
      <c r="D58" s="5"/>
      <c r="E58" s="5"/>
      <c r="F58" s="5"/>
      <c r="G58" s="19"/>
      <c r="H58" s="5"/>
      <c r="I58" s="19"/>
      <c r="J58" s="5"/>
      <c r="K58" s="5"/>
      <c r="L58" s="5"/>
      <c r="M58" s="5"/>
      <c r="N58" s="5"/>
      <c r="O58" s="5"/>
      <c r="P58" s="5"/>
      <c r="Q58" s="5"/>
      <c r="R58" s="5"/>
      <c r="S58" s="5"/>
      <c r="T58" s="5"/>
      <c r="U58" s="12"/>
      <c r="V58" s="12"/>
    </row>
    <row r="59" spans="1:29" ht="19.899999999999999" customHeight="1" x14ac:dyDescent="0.25">
      <c r="A59" s="5"/>
      <c r="B59" s="5"/>
      <c r="C59" s="19"/>
      <c r="D59" s="5"/>
      <c r="E59" s="5"/>
      <c r="F59" s="5"/>
      <c r="G59" s="19"/>
      <c r="H59" s="5"/>
      <c r="I59" s="19"/>
      <c r="J59" s="5"/>
      <c r="K59" s="5"/>
      <c r="L59" s="5"/>
      <c r="M59" s="5"/>
      <c r="N59" s="5"/>
      <c r="O59" s="5"/>
      <c r="P59" s="5"/>
      <c r="Q59" s="5"/>
      <c r="R59" s="5"/>
      <c r="S59" s="5"/>
      <c r="T59" s="5"/>
      <c r="U59" s="12"/>
      <c r="V59" s="12"/>
    </row>
    <row r="60" spans="1:29" ht="19.899999999999999" customHeight="1" x14ac:dyDescent="0.25">
      <c r="A60" s="5"/>
      <c r="B60" s="5"/>
      <c r="C60" s="19"/>
      <c r="D60" s="5"/>
      <c r="E60" s="5"/>
      <c r="F60" s="5"/>
      <c r="G60" s="19"/>
      <c r="H60" s="5"/>
      <c r="I60" s="19"/>
      <c r="J60" s="5"/>
      <c r="K60" s="5"/>
      <c r="L60" s="5"/>
      <c r="M60" s="5"/>
      <c r="N60" s="5"/>
      <c r="O60" s="5"/>
      <c r="P60" s="5"/>
      <c r="Q60" s="5"/>
      <c r="R60" s="5"/>
      <c r="S60" s="5"/>
      <c r="T60" s="5"/>
    </row>
    <row r="61" spans="1:29" ht="19.899999999999999" customHeight="1" x14ac:dyDescent="0.25">
      <c r="A61" s="5"/>
      <c r="B61" s="5"/>
      <c r="C61" s="19"/>
      <c r="D61" s="5"/>
      <c r="E61" s="5"/>
      <c r="F61" s="5"/>
      <c r="G61" s="19"/>
      <c r="H61" s="5"/>
      <c r="I61" s="19"/>
      <c r="J61" s="5"/>
      <c r="K61" s="5"/>
      <c r="L61" s="5"/>
      <c r="M61" s="5"/>
      <c r="N61" s="5"/>
      <c r="O61" s="5"/>
      <c r="P61" s="5"/>
      <c r="Q61" s="5"/>
      <c r="R61" s="5"/>
      <c r="S61" s="5"/>
      <c r="T61" s="5"/>
    </row>
  </sheetData>
  <mergeCells count="1">
    <mergeCell ref="C2:D2"/>
  </mergeCells>
  <dataValidations count="4">
    <dataValidation type="list" operator="equal" allowBlank="1" showInputMessage="1" showErrorMessage="1" prompt="Bewerten Sie die Eintrittswahrscheinlich des Risikos gemäß Ihrer Bewertungstabelle oben. Klicken + auswählen." sqref="F11:F29" xr:uid="{00000000-0002-0000-0700-000000000000}">
      <formula1>$C$3:$C$7</formula1>
      <formula2>0</formula2>
    </dataValidation>
    <dataValidation type="list" operator="equal" allowBlank="1" showInputMessage="1" showErrorMessage="1" error="Sie haben oben Ihre Einstufung in den rot unterlegten Zellen definiert. Sie können nur daraus auswählen" prompt="Schadensmaß gemäß Ihrer Einstufung oben. Klicken + auswählen" sqref="G11:G30" xr:uid="{00000000-0002-0000-0700-000001000000}">
      <formula1>$E$3:$E$8</formula1>
      <formula2>0</formula2>
    </dataValidation>
    <dataValidation type="list" operator="equal" allowBlank="1" showInputMessage="1" showErrorMessage="1" prompt="Wie verhalten Sie sich angesichts des Risikos? Auswählen + anklicken" sqref="I11:I30" xr:uid="{00000000-0002-0000-0700-000002000000}">
      <formula1>$G$3:$G$7</formula1>
      <formula2>0</formula2>
    </dataValidation>
    <dataValidation type="list" operator="equal" allowBlank="1" showErrorMessage="1" prompt="Bewerten Sie die Eintrittswahrscheinlich des Risikos gemäß Ihrer Bewertungstabelle oben. Klicken + auswählen." sqref="F30" xr:uid="{00000000-0002-0000-0700-000003000000}">
      <formula1>$C$3:$C$7</formula1>
      <formula2>0</formula2>
    </dataValidation>
  </dataValidations>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FFFFFF"/>
  </sheetPr>
  <dimension ref="A1:BL73"/>
  <sheetViews>
    <sheetView workbookViewId="0">
      <selection activeCell="D20" sqref="D20"/>
    </sheetView>
  </sheetViews>
  <sheetFormatPr baseColWidth="10" defaultColWidth="10.5" defaultRowHeight="15.75" x14ac:dyDescent="0.25"/>
  <cols>
    <col min="1" max="1" width="10.5" style="6"/>
    <col min="2" max="2" width="10.5" style="18"/>
    <col min="3" max="3" width="26.625" style="6" customWidth="1"/>
    <col min="4" max="4" width="31.375" style="6" customWidth="1"/>
    <col min="5" max="5" width="29.75" style="6" customWidth="1"/>
    <col min="6" max="6" width="18.375" style="18" customWidth="1"/>
    <col min="7" max="7" width="26.625" style="18" customWidth="1"/>
    <col min="8" max="9" width="10.5" style="6"/>
    <col min="10" max="10" width="12.625" style="6" customWidth="1"/>
    <col min="11" max="11" width="17" style="18" customWidth="1"/>
    <col min="12" max="12" width="23.5" style="6" customWidth="1"/>
    <col min="13" max="13" width="18.375" style="6" customWidth="1"/>
    <col min="14" max="64" width="10.5" style="6"/>
  </cols>
  <sheetData>
    <row r="1" spans="1:64" ht="19.899999999999999" customHeight="1" x14ac:dyDescent="0.25">
      <c r="A1" s="5"/>
      <c r="B1" s="19"/>
      <c r="C1" s="5"/>
      <c r="D1" s="5"/>
      <c r="E1" s="5"/>
      <c r="F1" s="19"/>
      <c r="G1" s="19"/>
      <c r="H1" s="5"/>
      <c r="I1" s="5"/>
      <c r="J1" s="5"/>
      <c r="K1" s="19"/>
      <c r="L1" s="5"/>
      <c r="M1" s="5"/>
      <c r="N1" s="5"/>
      <c r="O1" s="5"/>
      <c r="P1" s="12"/>
      <c r="Q1" s="12"/>
      <c r="R1" s="12"/>
      <c r="S1" s="12"/>
      <c r="T1" s="12"/>
      <c r="U1" s="12"/>
      <c r="V1" s="12"/>
      <c r="W1" s="12"/>
      <c r="X1" s="12"/>
      <c r="Y1" s="12"/>
      <c r="Z1" s="12"/>
      <c r="AA1" s="12"/>
      <c r="AB1" s="12"/>
      <c r="AC1" s="12"/>
      <c r="AD1" s="12"/>
      <c r="AE1" s="12"/>
      <c r="AF1" s="12"/>
      <c r="AG1" s="12"/>
      <c r="AH1" s="12"/>
      <c r="AI1" s="12"/>
      <c r="AJ1" s="12"/>
      <c r="AK1" s="12"/>
      <c r="AL1" s="12"/>
    </row>
    <row r="2" spans="1:64" ht="19.899999999999999" customHeight="1" x14ac:dyDescent="0.35">
      <c r="A2" s="5"/>
      <c r="B2" s="19"/>
      <c r="C2" s="162" t="s">
        <v>171</v>
      </c>
      <c r="D2" s="5"/>
      <c r="E2" s="5"/>
      <c r="F2" s="19"/>
      <c r="G2" s="19"/>
      <c r="H2" s="5"/>
      <c r="I2" s="5"/>
      <c r="J2" s="5"/>
      <c r="K2" s="19"/>
      <c r="L2" s="5"/>
      <c r="M2" s="5"/>
      <c r="N2" s="5"/>
      <c r="O2" s="5"/>
      <c r="P2" s="12"/>
      <c r="Q2" s="12"/>
      <c r="R2" s="12"/>
      <c r="S2" s="12"/>
      <c r="T2" s="12"/>
      <c r="U2" s="12"/>
      <c r="V2" s="12"/>
      <c r="W2" s="12"/>
      <c r="X2" s="12"/>
      <c r="Y2" s="12"/>
      <c r="Z2" s="12"/>
      <c r="AA2" s="12"/>
      <c r="AB2" s="12"/>
      <c r="AC2" s="12"/>
      <c r="AD2" s="12"/>
      <c r="AE2" s="12"/>
      <c r="AF2" s="12"/>
      <c r="AG2" s="12"/>
      <c r="AH2" s="12"/>
      <c r="AI2" s="12"/>
      <c r="AJ2" s="12"/>
      <c r="AK2" s="12"/>
      <c r="AL2" s="12"/>
    </row>
    <row r="3" spans="1:64" ht="17.100000000000001" customHeight="1" x14ac:dyDescent="0.35">
      <c r="A3" s="5"/>
      <c r="B3" s="19"/>
      <c r="C3" s="162"/>
      <c r="D3" s="5"/>
      <c r="E3" s="5"/>
      <c r="F3" s="19"/>
      <c r="G3" s="19"/>
      <c r="H3" s="5"/>
      <c r="I3" s="5"/>
      <c r="J3" s="5"/>
      <c r="K3" s="19"/>
      <c r="L3" s="5"/>
      <c r="M3" s="5"/>
      <c r="N3" s="5"/>
      <c r="O3" s="5"/>
      <c r="P3" s="12"/>
      <c r="Q3" s="12"/>
      <c r="R3" s="12"/>
      <c r="S3" s="12"/>
      <c r="T3" s="12"/>
      <c r="U3" s="12"/>
      <c r="V3" s="12"/>
      <c r="W3" s="12"/>
      <c r="X3" s="12"/>
      <c r="Y3" s="12"/>
      <c r="Z3" s="12"/>
      <c r="AA3" s="12"/>
      <c r="AB3" s="12"/>
      <c r="AC3" s="12"/>
      <c r="AD3" s="12"/>
      <c r="AE3" s="12"/>
      <c r="AF3" s="12"/>
      <c r="AG3" s="12"/>
      <c r="AH3" s="12"/>
      <c r="AI3" s="12"/>
      <c r="AJ3" s="12"/>
      <c r="AK3" s="12"/>
      <c r="AL3" s="12"/>
    </row>
    <row r="4" spans="1:64" ht="19.899999999999999" customHeight="1" x14ac:dyDescent="0.25">
      <c r="A4" s="5"/>
      <c r="B4" s="19"/>
      <c r="C4" s="11" t="s">
        <v>172</v>
      </c>
      <c r="E4" s="11" t="s">
        <v>173</v>
      </c>
      <c r="G4" s="19"/>
      <c r="H4" s="5"/>
      <c r="I4" s="5"/>
      <c r="J4" s="5"/>
      <c r="K4" s="19"/>
      <c r="L4" s="5"/>
      <c r="M4" s="5"/>
      <c r="N4" s="5"/>
      <c r="O4" s="5"/>
      <c r="P4" s="12"/>
      <c r="Q4" s="12"/>
      <c r="R4" s="12"/>
      <c r="S4" s="12"/>
      <c r="T4" s="12"/>
      <c r="U4" s="12"/>
      <c r="V4" s="12"/>
      <c r="W4" s="12"/>
      <c r="X4" s="12"/>
      <c r="Y4" s="12"/>
      <c r="Z4" s="12"/>
      <c r="AA4" s="12"/>
      <c r="AB4" s="12"/>
      <c r="AC4" s="12"/>
      <c r="AD4" s="12"/>
      <c r="AE4" s="12"/>
      <c r="AF4" s="12"/>
      <c r="AG4" s="12"/>
      <c r="AH4" s="12"/>
      <c r="AI4" s="12"/>
      <c r="AJ4" s="12"/>
      <c r="AK4" s="12"/>
      <c r="AL4" s="12"/>
    </row>
    <row r="5" spans="1:64" ht="19.899999999999999" customHeight="1" x14ac:dyDescent="0.25">
      <c r="A5" s="5"/>
      <c r="B5" s="19"/>
      <c r="C5" s="163" t="s">
        <v>174</v>
      </c>
      <c r="E5" s="163" t="s">
        <v>174</v>
      </c>
      <c r="G5" s="19"/>
      <c r="H5" s="5"/>
      <c r="I5" s="5"/>
      <c r="J5" s="5"/>
      <c r="K5" s="19"/>
      <c r="L5" s="5"/>
      <c r="M5" s="5"/>
      <c r="N5" s="5"/>
      <c r="O5" s="5"/>
      <c r="P5" s="12"/>
      <c r="Q5" s="12"/>
      <c r="R5" s="12"/>
      <c r="S5" s="12"/>
      <c r="T5" s="12"/>
      <c r="U5" s="12"/>
      <c r="V5" s="12"/>
      <c r="W5" s="12"/>
      <c r="X5" s="12"/>
      <c r="Y5" s="12"/>
      <c r="Z5" s="12"/>
      <c r="AA5" s="12"/>
      <c r="AB5" s="12"/>
      <c r="AC5" s="12"/>
      <c r="AD5" s="12"/>
      <c r="AE5" s="12"/>
      <c r="AF5" s="12"/>
      <c r="AG5" s="12"/>
      <c r="AH5" s="12"/>
      <c r="AI5" s="12"/>
      <c r="AJ5" s="12"/>
      <c r="AK5" s="12"/>
      <c r="AL5" s="12"/>
    </row>
    <row r="6" spans="1:64" ht="19.899999999999999" customHeight="1" x14ac:dyDescent="0.25">
      <c r="A6" s="5"/>
      <c r="B6" s="19"/>
      <c r="C6" s="164" t="s">
        <v>175</v>
      </c>
      <c r="E6" s="165" t="s">
        <v>176</v>
      </c>
      <c r="G6" s="19"/>
      <c r="H6" s="5"/>
      <c r="I6" s="5"/>
      <c r="J6" s="5"/>
      <c r="K6" s="19"/>
      <c r="L6" s="5"/>
      <c r="M6" s="5"/>
      <c r="N6" s="5"/>
      <c r="O6" s="5"/>
      <c r="P6" s="12"/>
      <c r="Q6" s="12"/>
      <c r="R6" s="12"/>
      <c r="S6" s="12"/>
      <c r="T6" s="12"/>
      <c r="U6" s="12"/>
      <c r="V6" s="12"/>
      <c r="W6" s="12"/>
      <c r="X6" s="12"/>
      <c r="Y6" s="12"/>
      <c r="Z6" s="12"/>
      <c r="AA6" s="12"/>
      <c r="AB6" s="12"/>
      <c r="AC6" s="12"/>
      <c r="AD6" s="12"/>
      <c r="AE6" s="12"/>
      <c r="AF6" s="12"/>
      <c r="AG6" s="12"/>
      <c r="AH6" s="12"/>
      <c r="AI6" s="12"/>
      <c r="AJ6" s="12"/>
      <c r="AK6" s="12"/>
      <c r="AL6" s="12"/>
    </row>
    <row r="7" spans="1:64" ht="19.899999999999999" customHeight="1" x14ac:dyDescent="0.25">
      <c r="A7" s="5"/>
      <c r="B7" s="19"/>
      <c r="C7" s="164" t="s">
        <v>177</v>
      </c>
      <c r="E7" s="165" t="s">
        <v>178</v>
      </c>
      <c r="G7" s="19"/>
      <c r="H7" s="5"/>
      <c r="I7" s="5"/>
      <c r="J7" s="5"/>
      <c r="K7" s="19"/>
      <c r="L7" s="5"/>
      <c r="M7" s="5"/>
      <c r="N7" s="5"/>
      <c r="O7" s="5"/>
      <c r="P7" s="12"/>
      <c r="Q7" s="12"/>
      <c r="R7" s="12"/>
      <c r="S7" s="12"/>
      <c r="T7" s="12"/>
      <c r="U7" s="12"/>
      <c r="V7" s="12"/>
      <c r="W7" s="12"/>
      <c r="X7" s="12"/>
      <c r="Y7" s="12"/>
      <c r="Z7" s="12"/>
      <c r="AA7" s="12"/>
      <c r="AB7" s="12"/>
      <c r="AC7" s="12"/>
      <c r="AD7" s="12"/>
      <c r="AE7" s="12"/>
      <c r="AF7" s="12"/>
      <c r="AG7" s="12"/>
      <c r="AH7" s="12"/>
      <c r="AI7" s="12"/>
      <c r="AJ7" s="12"/>
      <c r="AK7" s="12"/>
      <c r="AL7" s="12"/>
    </row>
    <row r="8" spans="1:64" ht="19.899999999999999" customHeight="1" x14ac:dyDescent="0.25">
      <c r="A8" s="5"/>
      <c r="B8" s="19"/>
      <c r="C8" s="164" t="s">
        <v>179</v>
      </c>
      <c r="G8" s="19"/>
      <c r="H8" s="5"/>
      <c r="I8" s="5"/>
      <c r="J8" s="5"/>
      <c r="K8" s="19"/>
      <c r="L8" s="5"/>
      <c r="M8" s="5"/>
      <c r="N8" s="5"/>
      <c r="O8" s="5"/>
      <c r="P8" s="12"/>
      <c r="Q8" s="12"/>
      <c r="R8" s="12"/>
      <c r="S8" s="12"/>
      <c r="T8" s="12"/>
      <c r="U8" s="12"/>
      <c r="V8" s="12"/>
      <c r="W8" s="12"/>
      <c r="X8" s="12"/>
      <c r="Y8" s="12"/>
      <c r="Z8" s="12"/>
      <c r="AA8" s="12"/>
      <c r="AB8" s="12"/>
      <c r="AC8" s="12"/>
      <c r="AD8" s="12"/>
      <c r="AE8" s="12"/>
      <c r="AF8" s="12"/>
      <c r="AG8" s="12"/>
      <c r="AH8" s="12"/>
      <c r="AI8" s="12"/>
      <c r="AJ8" s="12"/>
      <c r="AK8" s="12"/>
      <c r="AL8" s="12"/>
    </row>
    <row r="9" spans="1:64" ht="19.899999999999999" customHeight="1" x14ac:dyDescent="0.25">
      <c r="A9" s="5"/>
      <c r="B9" s="19"/>
      <c r="C9" s="166" t="s">
        <v>180</v>
      </c>
      <c r="D9"/>
      <c r="G9" s="19"/>
      <c r="H9" s="5"/>
      <c r="I9" s="5"/>
      <c r="J9" s="5"/>
      <c r="K9" s="19"/>
      <c r="L9" s="5"/>
      <c r="M9" s="5"/>
      <c r="N9" s="5"/>
      <c r="O9" s="5"/>
      <c r="P9" s="12"/>
      <c r="Q9" s="12"/>
      <c r="R9" s="12"/>
      <c r="S9" s="12"/>
      <c r="T9" s="12"/>
      <c r="U9" s="12"/>
      <c r="V9" s="12"/>
      <c r="W9" s="12"/>
      <c r="X9" s="12"/>
      <c r="Y9" s="12"/>
      <c r="Z9" s="12"/>
      <c r="AA9" s="12"/>
      <c r="AB9" s="12"/>
      <c r="AC9" s="12"/>
      <c r="AD9" s="12"/>
      <c r="AE9" s="12"/>
      <c r="AF9" s="12"/>
      <c r="AG9" s="12"/>
      <c r="AH9" s="12"/>
      <c r="AI9" s="12"/>
      <c r="AJ9" s="12"/>
      <c r="AK9" s="12"/>
      <c r="AL9" s="12"/>
    </row>
    <row r="10" spans="1:64" ht="19.899999999999999" customHeight="1" x14ac:dyDescent="0.25">
      <c r="A10" s="5"/>
      <c r="B10" s="19"/>
      <c r="C10" s="167"/>
      <c r="D10" s="8"/>
      <c r="E10" s="5"/>
      <c r="F10" s="19"/>
      <c r="G10" s="19"/>
      <c r="H10" s="5"/>
      <c r="I10" s="5"/>
      <c r="J10" s="5"/>
      <c r="K10" s="19"/>
      <c r="L10" s="5"/>
      <c r="M10" s="5"/>
      <c r="N10" s="5"/>
      <c r="O10" s="5"/>
      <c r="P10" s="12"/>
      <c r="Q10" s="12"/>
      <c r="R10" s="12"/>
      <c r="S10" s="12"/>
      <c r="T10" s="12"/>
      <c r="U10" s="12"/>
      <c r="V10" s="12"/>
      <c r="W10" s="12"/>
      <c r="X10" s="12"/>
      <c r="Y10" s="12"/>
      <c r="Z10" s="12"/>
      <c r="AA10" s="12"/>
      <c r="AB10" s="12"/>
      <c r="AC10" s="12"/>
      <c r="AD10" s="12"/>
      <c r="AE10" s="12"/>
      <c r="AF10" s="12"/>
      <c r="AG10" s="12"/>
      <c r="AH10" s="12"/>
      <c r="AI10" s="12"/>
      <c r="AJ10" s="12"/>
      <c r="AK10" s="12"/>
      <c r="AL10" s="12"/>
    </row>
    <row r="11" spans="1:64" ht="19.899999999999999" customHeight="1" x14ac:dyDescent="0.25">
      <c r="A11" s="5"/>
      <c r="B11" s="19"/>
      <c r="C11" s="168"/>
      <c r="D11" s="8"/>
      <c r="E11" s="5"/>
      <c r="F11" s="19"/>
      <c r="G11" s="19"/>
      <c r="H11" s="5"/>
      <c r="I11" s="5"/>
      <c r="J11" s="5"/>
      <c r="K11" s="19"/>
      <c r="L11" s="5"/>
      <c r="M11" s="5"/>
      <c r="N11" s="5"/>
      <c r="O11" s="5"/>
      <c r="P11" s="12"/>
      <c r="Q11" s="12"/>
      <c r="R11" s="12"/>
      <c r="S11" s="12"/>
      <c r="T11" s="12"/>
      <c r="U11" s="12"/>
      <c r="V11" s="12"/>
      <c r="W11" s="12"/>
      <c r="X11" s="12"/>
      <c r="Y11" s="12"/>
      <c r="Z11" s="12"/>
      <c r="AA11" s="12"/>
      <c r="AB11" s="12"/>
      <c r="AC11" s="12"/>
      <c r="AD11" s="12"/>
      <c r="AE11" s="12"/>
      <c r="AF11" s="12"/>
      <c r="AG11" s="12"/>
      <c r="AH11" s="12"/>
      <c r="AI11" s="12"/>
      <c r="AJ11" s="12"/>
      <c r="AK11" s="12"/>
      <c r="AL11" s="12"/>
    </row>
    <row r="12" spans="1:64" ht="19.899999999999999" customHeight="1" x14ac:dyDescent="0.25">
      <c r="A12" s="5"/>
      <c r="B12" s="19"/>
      <c r="C12" s="5"/>
      <c r="D12" s="5"/>
      <c r="E12" s="5"/>
      <c r="F12" s="19"/>
      <c r="G12" s="19"/>
      <c r="H12" s="5"/>
      <c r="I12" s="5"/>
      <c r="J12" s="5"/>
      <c r="K12" s="19"/>
      <c r="L12" s="5"/>
      <c r="M12" s="5"/>
      <c r="N12" s="5"/>
      <c r="O12" s="5"/>
      <c r="P12" s="12"/>
      <c r="Q12" s="12"/>
      <c r="R12" s="12"/>
      <c r="S12" s="12"/>
      <c r="T12" s="12"/>
      <c r="U12" s="12"/>
      <c r="V12" s="12"/>
      <c r="W12" s="12"/>
      <c r="X12" s="12"/>
      <c r="Y12" s="12"/>
      <c r="Z12" s="12"/>
      <c r="AA12" s="12"/>
      <c r="AB12" s="12"/>
      <c r="AC12" s="12"/>
      <c r="AD12" s="12"/>
      <c r="AE12" s="12"/>
      <c r="AF12" s="12"/>
      <c r="AG12" s="12"/>
      <c r="AH12" s="12"/>
      <c r="AI12" s="12"/>
      <c r="AJ12" s="12"/>
      <c r="AK12" s="12"/>
      <c r="AL12" s="12"/>
    </row>
    <row r="13" spans="1:64" s="179" customFormat="1" ht="33.6" customHeight="1" x14ac:dyDescent="0.3">
      <c r="A13" s="169"/>
      <c r="B13" s="170"/>
      <c r="C13" s="171" t="s">
        <v>181</v>
      </c>
      <c r="D13" s="172" t="s">
        <v>182</v>
      </c>
      <c r="E13" s="172" t="s">
        <v>183</v>
      </c>
      <c r="F13" s="172" t="s">
        <v>164</v>
      </c>
      <c r="G13" s="172" t="s">
        <v>184</v>
      </c>
      <c r="H13" s="173"/>
      <c r="I13" s="169"/>
      <c r="J13" s="174"/>
      <c r="K13" s="175"/>
      <c r="L13" s="176"/>
      <c r="M13" s="174"/>
      <c r="N13" s="169"/>
      <c r="O13" s="169"/>
      <c r="P13" s="177"/>
      <c r="Q13" s="177"/>
      <c r="R13" s="177"/>
      <c r="S13" s="177"/>
      <c r="T13" s="177"/>
      <c r="U13" s="177"/>
      <c r="V13" s="177"/>
      <c r="W13" s="177"/>
      <c r="X13" s="177"/>
      <c r="Y13" s="177"/>
      <c r="Z13" s="177"/>
      <c r="AA13" s="177"/>
      <c r="AB13" s="177"/>
      <c r="AC13" s="177"/>
      <c r="AD13" s="177"/>
      <c r="AE13" s="177"/>
      <c r="AF13" s="177"/>
      <c r="AG13" s="177"/>
      <c r="AH13" s="177"/>
      <c r="AI13" s="177"/>
      <c r="AJ13" s="177"/>
      <c r="AK13" s="177"/>
      <c r="AL13" s="177"/>
      <c r="AM13" s="178"/>
      <c r="AN13" s="178"/>
      <c r="AO13" s="178"/>
      <c r="AP13" s="178"/>
      <c r="AQ13" s="178"/>
      <c r="AR13" s="178"/>
      <c r="AS13" s="178"/>
      <c r="AT13" s="178"/>
      <c r="AU13" s="178"/>
      <c r="AV13" s="178"/>
      <c r="AW13" s="178"/>
      <c r="AX13" s="178"/>
      <c r="AY13" s="178"/>
      <c r="AZ13" s="178"/>
      <c r="BA13" s="178"/>
      <c r="BB13" s="178"/>
      <c r="BC13" s="178"/>
      <c r="BD13" s="178"/>
      <c r="BE13" s="178"/>
      <c r="BF13" s="178"/>
      <c r="BG13" s="178"/>
      <c r="BH13" s="178"/>
      <c r="BI13" s="178"/>
      <c r="BJ13" s="178"/>
      <c r="BK13" s="178"/>
      <c r="BL13" s="178"/>
    </row>
    <row r="14" spans="1:64" s="186" customFormat="1" ht="22.7" customHeight="1" x14ac:dyDescent="0.25">
      <c r="A14" s="2"/>
      <c r="B14" s="180"/>
      <c r="C14" s="181" t="s">
        <v>185</v>
      </c>
      <c r="D14" s="182" t="s">
        <v>180</v>
      </c>
      <c r="E14" s="182" t="s">
        <v>178</v>
      </c>
      <c r="F14" s="182"/>
      <c r="G14" s="183"/>
      <c r="H14" s="2"/>
      <c r="I14" s="184"/>
      <c r="J14" s="2"/>
      <c r="K14" s="185"/>
      <c r="L14" s="184"/>
      <c r="M14" s="184"/>
      <c r="N14" s="2"/>
      <c r="O14" s="2"/>
      <c r="P14" s="3"/>
      <c r="Q14" s="3"/>
      <c r="R14" s="3"/>
      <c r="S14" s="3"/>
      <c r="T14" s="3"/>
      <c r="U14" s="3"/>
      <c r="V14" s="3"/>
      <c r="W14" s="3"/>
      <c r="X14" s="3"/>
      <c r="Y14" s="3"/>
      <c r="Z14" s="3"/>
      <c r="AA14" s="3"/>
      <c r="AB14" s="3"/>
      <c r="AC14" s="3"/>
      <c r="AD14" s="3"/>
      <c r="AE14" s="3"/>
      <c r="AF14" s="3"/>
      <c r="AG14" s="3"/>
      <c r="AH14" s="3"/>
      <c r="AI14" s="3"/>
      <c r="AJ14" s="3"/>
      <c r="AK14" s="3"/>
      <c r="AL14" s="3"/>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row>
    <row r="15" spans="1:64" s="186" customFormat="1" ht="22.7" customHeight="1" x14ac:dyDescent="0.25">
      <c r="A15" s="2"/>
      <c r="B15" s="180"/>
      <c r="C15" s="187" t="s">
        <v>186</v>
      </c>
      <c r="D15" s="188" t="s">
        <v>177</v>
      </c>
      <c r="E15" s="188" t="s">
        <v>176</v>
      </c>
      <c r="F15" s="188"/>
      <c r="G15" s="189"/>
      <c r="H15" s="2"/>
      <c r="I15" s="184"/>
      <c r="J15" s="2"/>
      <c r="K15" s="185"/>
      <c r="L15" s="2"/>
      <c r="M15" s="184"/>
      <c r="N15" s="2"/>
      <c r="O15" s="2"/>
      <c r="P15" s="3"/>
      <c r="Q15" s="3"/>
      <c r="R15" s="3"/>
      <c r="S15" s="3"/>
      <c r="T15" s="3"/>
      <c r="U15" s="3"/>
      <c r="V15" s="3"/>
      <c r="W15" s="3"/>
      <c r="X15" s="3"/>
      <c r="Y15" s="3"/>
      <c r="Z15" s="3"/>
      <c r="AA15" s="3"/>
      <c r="AB15" s="3"/>
      <c r="AC15" s="3"/>
      <c r="AD15" s="3"/>
      <c r="AE15" s="3"/>
      <c r="AF15" s="3"/>
      <c r="AG15" s="3"/>
      <c r="AH15" s="3"/>
      <c r="AI15" s="3"/>
      <c r="AJ15" s="3"/>
      <c r="AK15" s="3"/>
      <c r="AL15" s="3"/>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row>
    <row r="16" spans="1:64" s="186" customFormat="1" ht="22.7" customHeight="1" x14ac:dyDescent="0.25">
      <c r="A16" s="2"/>
      <c r="B16" s="180"/>
      <c r="C16" s="181" t="s">
        <v>187</v>
      </c>
      <c r="D16" s="182" t="s">
        <v>179</v>
      </c>
      <c r="E16" s="182" t="s">
        <v>178</v>
      </c>
      <c r="F16" s="182"/>
      <c r="G16" s="183"/>
      <c r="H16" s="2"/>
      <c r="I16" s="184"/>
      <c r="J16" s="2"/>
      <c r="K16" s="185"/>
      <c r="L16" s="184"/>
      <c r="M16" s="184"/>
      <c r="N16" s="2"/>
      <c r="O16" s="2"/>
      <c r="P16" s="3"/>
      <c r="Q16" s="3"/>
      <c r="R16" s="3"/>
      <c r="S16" s="3"/>
      <c r="T16" s="3"/>
      <c r="U16" s="3"/>
      <c r="V16" s="3"/>
      <c r="W16" s="3"/>
      <c r="X16" s="3"/>
      <c r="Y16" s="3"/>
      <c r="Z16" s="3"/>
      <c r="AA16" s="3"/>
      <c r="AB16" s="3"/>
      <c r="AC16" s="3"/>
      <c r="AD16" s="3"/>
      <c r="AE16" s="3"/>
      <c r="AF16" s="3"/>
      <c r="AG16" s="3"/>
      <c r="AH16" s="3"/>
      <c r="AI16" s="3"/>
      <c r="AJ16" s="3"/>
      <c r="AK16" s="3"/>
      <c r="AL16" s="3"/>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row>
    <row r="17" spans="1:64" s="186" customFormat="1" ht="22.7" customHeight="1" x14ac:dyDescent="0.25">
      <c r="A17" s="2"/>
      <c r="B17" s="180"/>
      <c r="C17" s="187" t="s">
        <v>188</v>
      </c>
      <c r="D17" s="188" t="s">
        <v>180</v>
      </c>
      <c r="E17" s="188" t="s">
        <v>176</v>
      </c>
      <c r="F17" s="188"/>
      <c r="G17" s="189"/>
      <c r="H17" s="2"/>
      <c r="I17" s="184"/>
      <c r="J17" s="2"/>
      <c r="K17" s="185"/>
      <c r="L17" s="184"/>
      <c r="M17" s="184"/>
      <c r="N17" s="2"/>
      <c r="O17" s="2"/>
      <c r="P17" s="3"/>
      <c r="Q17" s="3"/>
      <c r="R17" s="3"/>
      <c r="S17" s="3"/>
      <c r="T17" s="3"/>
      <c r="U17" s="3"/>
      <c r="V17" s="3"/>
      <c r="W17" s="3"/>
      <c r="X17" s="3"/>
      <c r="Y17" s="3"/>
      <c r="Z17" s="3"/>
      <c r="AA17" s="3"/>
      <c r="AB17" s="3"/>
      <c r="AC17" s="3"/>
      <c r="AD17" s="3"/>
      <c r="AE17" s="3"/>
      <c r="AF17" s="3"/>
      <c r="AG17" s="3"/>
      <c r="AH17" s="3"/>
      <c r="AI17" s="3"/>
      <c r="AJ17" s="3"/>
      <c r="AK17" s="3"/>
      <c r="AL17" s="3"/>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row>
    <row r="18" spans="1:64" s="186" customFormat="1" ht="22.7" customHeight="1" x14ac:dyDescent="0.25">
      <c r="A18" s="2"/>
      <c r="B18" s="180"/>
      <c r="C18" s="181" t="s">
        <v>189</v>
      </c>
      <c r="D18" s="182" t="s">
        <v>180</v>
      </c>
      <c r="E18" s="182" t="s">
        <v>178</v>
      </c>
      <c r="F18" s="182" t="s">
        <v>74</v>
      </c>
      <c r="G18" s="183" t="s">
        <v>190</v>
      </c>
      <c r="H18" s="2"/>
      <c r="I18" s="184"/>
      <c r="J18" s="2"/>
      <c r="K18" s="185"/>
      <c r="L18" s="184"/>
      <c r="M18" s="184"/>
      <c r="N18" s="2"/>
      <c r="O18" s="2"/>
      <c r="P18" s="3"/>
      <c r="Q18" s="3"/>
      <c r="R18" s="3"/>
      <c r="S18" s="3"/>
      <c r="T18" s="3"/>
      <c r="U18" s="3"/>
      <c r="V18" s="3"/>
      <c r="W18" s="3"/>
      <c r="X18" s="3"/>
      <c r="Y18" s="3"/>
      <c r="Z18" s="3"/>
      <c r="AA18" s="3"/>
      <c r="AB18" s="3"/>
      <c r="AC18" s="3"/>
      <c r="AD18" s="3"/>
      <c r="AE18" s="3"/>
      <c r="AF18" s="3"/>
      <c r="AG18" s="3"/>
      <c r="AH18" s="3"/>
      <c r="AI18" s="3"/>
      <c r="AJ18" s="3"/>
      <c r="AK18" s="3"/>
      <c r="AL18" s="3"/>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row>
    <row r="19" spans="1:64" s="186" customFormat="1" ht="22.7" customHeight="1" x14ac:dyDescent="0.25">
      <c r="A19" s="2"/>
      <c r="B19" s="180"/>
      <c r="C19" s="187" t="s">
        <v>191</v>
      </c>
      <c r="D19" s="188" t="s">
        <v>177</v>
      </c>
      <c r="E19" s="188" t="s">
        <v>176</v>
      </c>
      <c r="F19" s="188"/>
      <c r="G19" s="189"/>
      <c r="H19" s="2"/>
      <c r="I19" s="184"/>
      <c r="J19" s="2"/>
      <c r="K19" s="185"/>
      <c r="L19" s="184"/>
      <c r="M19" s="184"/>
      <c r="N19" s="2"/>
      <c r="O19" s="2"/>
      <c r="P19" s="3"/>
      <c r="Q19" s="3"/>
      <c r="R19" s="3"/>
      <c r="S19" s="3"/>
      <c r="T19" s="3"/>
      <c r="U19" s="3"/>
      <c r="V19" s="3"/>
      <c r="W19" s="3"/>
      <c r="X19" s="3"/>
      <c r="Y19" s="3"/>
      <c r="Z19" s="3"/>
      <c r="AA19" s="3"/>
      <c r="AB19" s="3"/>
      <c r="AC19" s="3"/>
      <c r="AD19" s="3"/>
      <c r="AE19" s="3"/>
      <c r="AF19" s="3"/>
      <c r="AG19" s="3"/>
      <c r="AH19" s="3"/>
      <c r="AI19" s="3"/>
      <c r="AJ19" s="3"/>
      <c r="AK19" s="3"/>
      <c r="AL19" s="3"/>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row>
    <row r="20" spans="1:64" s="186" customFormat="1" ht="22.7" customHeight="1" x14ac:dyDescent="0.25">
      <c r="A20" s="2"/>
      <c r="B20" s="180"/>
      <c r="C20" s="181" t="s">
        <v>192</v>
      </c>
      <c r="D20" s="182" t="s">
        <v>180</v>
      </c>
      <c r="E20" s="182" t="s">
        <v>176</v>
      </c>
      <c r="F20" s="182"/>
      <c r="G20" s="183"/>
      <c r="H20" s="2"/>
      <c r="I20" s="184"/>
      <c r="J20" s="2"/>
      <c r="K20" s="185"/>
      <c r="L20" s="184"/>
      <c r="M20" s="184"/>
      <c r="N20" s="2"/>
      <c r="O20" s="2"/>
      <c r="P20" s="3"/>
      <c r="Q20" s="3"/>
      <c r="R20" s="3"/>
      <c r="S20" s="3"/>
      <c r="T20" s="3"/>
      <c r="U20" s="3"/>
      <c r="V20" s="3"/>
      <c r="W20" s="3"/>
      <c r="X20" s="3"/>
      <c r="Y20" s="3"/>
      <c r="Z20" s="3"/>
      <c r="AA20" s="3"/>
      <c r="AB20" s="3"/>
      <c r="AC20" s="3"/>
      <c r="AD20" s="3"/>
      <c r="AE20" s="3"/>
      <c r="AF20" s="3"/>
      <c r="AG20" s="3"/>
      <c r="AH20" s="3"/>
      <c r="AI20" s="3"/>
      <c r="AJ20" s="3"/>
      <c r="AK20" s="3"/>
      <c r="AL20" s="3"/>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row>
    <row r="21" spans="1:64" s="186" customFormat="1" ht="22.7" customHeight="1" x14ac:dyDescent="0.25">
      <c r="A21" s="2"/>
      <c r="B21" s="180"/>
      <c r="C21" s="187" t="s">
        <v>193</v>
      </c>
      <c r="D21" s="188" t="s">
        <v>175</v>
      </c>
      <c r="E21" s="188" t="s">
        <v>176</v>
      </c>
      <c r="F21" s="188"/>
      <c r="G21" s="189"/>
      <c r="H21" s="2"/>
      <c r="I21" s="184"/>
      <c r="J21" s="2"/>
      <c r="K21" s="185"/>
      <c r="L21" s="184"/>
      <c r="M21" s="184"/>
      <c r="N21" s="2"/>
      <c r="O21" s="2"/>
      <c r="P21" s="3"/>
      <c r="Q21" s="3"/>
      <c r="R21" s="3"/>
      <c r="S21" s="3"/>
      <c r="T21" s="3"/>
      <c r="U21" s="3"/>
      <c r="V21" s="3"/>
      <c r="W21" s="3"/>
      <c r="X21" s="3"/>
      <c r="Y21" s="3"/>
      <c r="Z21" s="3"/>
      <c r="AA21" s="3"/>
      <c r="AB21" s="3"/>
      <c r="AC21" s="3"/>
      <c r="AD21" s="3"/>
      <c r="AE21" s="3"/>
      <c r="AF21" s="3"/>
      <c r="AG21" s="3"/>
      <c r="AH21" s="3"/>
      <c r="AI21" s="3"/>
      <c r="AJ21" s="3"/>
      <c r="AK21" s="3"/>
      <c r="AL21" s="3"/>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row>
    <row r="22" spans="1:64" s="186" customFormat="1" ht="22.7" customHeight="1" x14ac:dyDescent="0.25">
      <c r="A22" s="2"/>
      <c r="B22" s="180"/>
      <c r="C22" s="181" t="s">
        <v>194</v>
      </c>
      <c r="D22" s="182" t="s">
        <v>179</v>
      </c>
      <c r="E22" s="182" t="s">
        <v>176</v>
      </c>
      <c r="F22" s="182"/>
      <c r="G22" s="183"/>
      <c r="H22" s="2"/>
      <c r="I22" s="184"/>
      <c r="J22" s="2"/>
      <c r="K22" s="185"/>
      <c r="L22" s="184"/>
      <c r="M22" s="184"/>
      <c r="N22" s="2"/>
      <c r="O22" s="2"/>
      <c r="P22" s="3"/>
      <c r="Q22" s="3"/>
      <c r="R22" s="3"/>
      <c r="S22" s="3"/>
      <c r="T22" s="3"/>
      <c r="U22" s="3"/>
      <c r="V22" s="3"/>
      <c r="W22" s="3"/>
      <c r="X22" s="3"/>
      <c r="Y22" s="3"/>
      <c r="Z22" s="3"/>
      <c r="AA22" s="3"/>
      <c r="AB22" s="3"/>
      <c r="AC22" s="3"/>
      <c r="AD22" s="3"/>
      <c r="AE22" s="3"/>
      <c r="AF22" s="3"/>
      <c r="AG22" s="3"/>
      <c r="AH22" s="3"/>
      <c r="AI22" s="3"/>
      <c r="AJ22" s="3"/>
      <c r="AK22" s="3"/>
      <c r="AL22" s="3"/>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row>
    <row r="23" spans="1:64" s="186" customFormat="1" ht="22.7" customHeight="1" x14ac:dyDescent="0.25">
      <c r="A23" s="2"/>
      <c r="B23" s="180"/>
      <c r="C23" s="187" t="s">
        <v>195</v>
      </c>
      <c r="D23" s="188" t="s">
        <v>175</v>
      </c>
      <c r="E23" s="188" t="s">
        <v>176</v>
      </c>
      <c r="F23" s="188"/>
      <c r="G23" s="189"/>
      <c r="H23" s="2"/>
      <c r="I23" s="184"/>
      <c r="J23" s="2"/>
      <c r="K23" s="185"/>
      <c r="L23" s="184"/>
      <c r="M23" s="184"/>
      <c r="N23" s="2"/>
      <c r="O23" s="2"/>
      <c r="P23" s="3"/>
      <c r="Q23" s="3"/>
      <c r="R23" s="3"/>
      <c r="S23" s="3"/>
      <c r="T23" s="3"/>
      <c r="U23" s="3"/>
      <c r="V23" s="3"/>
      <c r="W23" s="3"/>
      <c r="X23" s="3"/>
      <c r="Y23" s="3"/>
      <c r="Z23" s="3"/>
      <c r="AA23" s="3"/>
      <c r="AB23" s="3"/>
      <c r="AC23" s="3"/>
      <c r="AD23" s="3"/>
      <c r="AE23" s="3"/>
      <c r="AF23" s="3"/>
      <c r="AG23" s="3"/>
      <c r="AH23" s="3"/>
      <c r="AI23" s="3"/>
      <c r="AJ23" s="3"/>
      <c r="AK23" s="3"/>
      <c r="AL23" s="3"/>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row>
    <row r="24" spans="1:64" s="186" customFormat="1" ht="22.7" customHeight="1" x14ac:dyDescent="0.25">
      <c r="A24" s="2"/>
      <c r="B24" s="180"/>
      <c r="C24" s="181" t="s">
        <v>196</v>
      </c>
      <c r="D24" s="182" t="s">
        <v>179</v>
      </c>
      <c r="E24" s="182" t="s">
        <v>176</v>
      </c>
      <c r="F24" s="182"/>
      <c r="G24" s="183"/>
      <c r="H24" s="2"/>
      <c r="I24" s="184"/>
      <c r="J24" s="2"/>
      <c r="K24" s="185"/>
      <c r="L24" s="184"/>
      <c r="M24" s="184"/>
      <c r="N24" s="2"/>
      <c r="O24" s="2"/>
      <c r="P24" s="3"/>
      <c r="Q24" s="3"/>
      <c r="R24" s="3"/>
      <c r="S24" s="3"/>
      <c r="T24" s="3"/>
      <c r="U24" s="3"/>
      <c r="V24" s="3"/>
      <c r="W24" s="3"/>
      <c r="X24" s="3"/>
      <c r="Y24" s="3"/>
      <c r="Z24" s="3"/>
      <c r="AA24" s="3"/>
      <c r="AB24" s="3"/>
      <c r="AC24" s="3"/>
      <c r="AD24" s="3"/>
      <c r="AE24" s="3"/>
      <c r="AF24" s="3"/>
      <c r="AG24" s="3"/>
      <c r="AH24" s="3"/>
      <c r="AI24" s="3"/>
      <c r="AJ24" s="3"/>
      <c r="AK24" s="3"/>
      <c r="AL24" s="3"/>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row>
    <row r="25" spans="1:64" s="186" customFormat="1" ht="22.7" customHeight="1" x14ac:dyDescent="0.25">
      <c r="A25" s="2"/>
      <c r="B25" s="180"/>
      <c r="C25" s="187" t="s">
        <v>197</v>
      </c>
      <c r="D25" s="188" t="s">
        <v>179</v>
      </c>
      <c r="E25" s="188" t="s">
        <v>178</v>
      </c>
      <c r="F25" s="188"/>
      <c r="G25" s="189"/>
      <c r="H25" s="2"/>
      <c r="I25" s="184"/>
      <c r="J25" s="2"/>
      <c r="K25" s="185"/>
      <c r="L25" s="184"/>
      <c r="M25" s="184"/>
      <c r="N25" s="2"/>
      <c r="O25" s="2"/>
      <c r="P25" s="3"/>
      <c r="Q25" s="3"/>
      <c r="R25" s="3"/>
      <c r="S25" s="3"/>
      <c r="T25" s="3"/>
      <c r="U25" s="3"/>
      <c r="V25" s="3"/>
      <c r="W25" s="3"/>
      <c r="X25" s="3"/>
      <c r="Y25" s="3"/>
      <c r="Z25" s="3"/>
      <c r="AA25" s="3"/>
      <c r="AB25" s="3"/>
      <c r="AC25" s="3"/>
      <c r="AD25" s="3"/>
      <c r="AE25" s="3"/>
      <c r="AF25" s="3"/>
      <c r="AG25" s="3"/>
      <c r="AH25" s="3"/>
      <c r="AI25" s="3"/>
      <c r="AJ25" s="3"/>
      <c r="AK25" s="3"/>
      <c r="AL25" s="3"/>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row>
    <row r="26" spans="1:64" s="186" customFormat="1" ht="22.7" customHeight="1" x14ac:dyDescent="0.25">
      <c r="A26" s="2"/>
      <c r="B26" s="180"/>
      <c r="C26" s="181" t="s">
        <v>198</v>
      </c>
      <c r="D26" s="182" t="s">
        <v>180</v>
      </c>
      <c r="E26" s="182" t="s">
        <v>176</v>
      </c>
      <c r="F26" s="182"/>
      <c r="G26" s="183"/>
      <c r="H26" s="2"/>
      <c r="I26" s="184"/>
      <c r="J26" s="2"/>
      <c r="K26" s="185"/>
      <c r="L26" s="184"/>
      <c r="M26" s="184"/>
      <c r="N26" s="2"/>
      <c r="O26" s="2"/>
      <c r="P26" s="3"/>
      <c r="Q26" s="3"/>
      <c r="R26" s="3"/>
      <c r="S26" s="3"/>
      <c r="T26" s="3"/>
      <c r="U26" s="3"/>
      <c r="V26" s="3"/>
      <c r="W26" s="3"/>
      <c r="X26" s="3"/>
      <c r="Y26" s="3"/>
      <c r="Z26" s="3"/>
      <c r="AA26" s="3"/>
      <c r="AB26" s="3"/>
      <c r="AC26" s="3"/>
      <c r="AD26" s="3"/>
      <c r="AE26" s="3"/>
      <c r="AF26" s="3"/>
      <c r="AG26" s="3"/>
      <c r="AH26" s="3"/>
      <c r="AI26" s="3"/>
      <c r="AJ26" s="3"/>
      <c r="AK26" s="3"/>
      <c r="AL26" s="3"/>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row>
    <row r="27" spans="1:64" s="186" customFormat="1" ht="22.7" customHeight="1" x14ac:dyDescent="0.25">
      <c r="A27" s="2"/>
      <c r="B27" s="180"/>
      <c r="C27" s="187" t="s">
        <v>199</v>
      </c>
      <c r="D27" s="188" t="s">
        <v>179</v>
      </c>
      <c r="E27" s="188" t="s">
        <v>176</v>
      </c>
      <c r="F27" s="188"/>
      <c r="G27" s="189"/>
      <c r="H27" s="2"/>
      <c r="I27" s="184"/>
      <c r="J27" s="2"/>
      <c r="K27" s="185"/>
      <c r="L27" s="184"/>
      <c r="M27" s="184"/>
      <c r="N27" s="2"/>
      <c r="O27" s="2"/>
      <c r="P27" s="3"/>
      <c r="Q27" s="3"/>
      <c r="R27" s="3"/>
      <c r="S27" s="3"/>
      <c r="T27" s="3"/>
      <c r="U27" s="3"/>
      <c r="V27" s="3"/>
      <c r="W27" s="3"/>
      <c r="X27" s="3"/>
      <c r="Y27" s="3"/>
      <c r="Z27" s="3"/>
      <c r="AA27" s="3"/>
      <c r="AB27" s="3"/>
      <c r="AC27" s="3"/>
      <c r="AD27" s="3"/>
      <c r="AE27" s="3"/>
      <c r="AF27" s="3"/>
      <c r="AG27" s="3"/>
      <c r="AH27" s="3"/>
      <c r="AI27" s="3"/>
      <c r="AJ27" s="3"/>
      <c r="AK27" s="3"/>
      <c r="AL27" s="3"/>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row>
    <row r="28" spans="1:64" s="186" customFormat="1" ht="22.7" customHeight="1" x14ac:dyDescent="0.25">
      <c r="A28" s="2"/>
      <c r="B28" s="180"/>
      <c r="C28" s="181"/>
      <c r="D28" s="181"/>
      <c r="E28" s="181"/>
      <c r="F28" s="182"/>
      <c r="G28" s="190"/>
      <c r="H28" s="2"/>
      <c r="I28" s="2"/>
      <c r="J28" s="2"/>
      <c r="K28" s="180"/>
      <c r="L28" s="2"/>
      <c r="M28" s="2"/>
      <c r="N28" s="2"/>
      <c r="O28" s="2"/>
      <c r="P28" s="3"/>
      <c r="Q28" s="3"/>
      <c r="R28" s="3"/>
      <c r="S28" s="3"/>
      <c r="T28" s="3"/>
      <c r="U28" s="3"/>
      <c r="V28" s="3"/>
      <c r="W28" s="3"/>
      <c r="X28" s="3"/>
      <c r="Y28" s="3"/>
      <c r="Z28" s="3"/>
      <c r="AA28" s="3"/>
      <c r="AB28" s="3"/>
      <c r="AC28" s="3"/>
      <c r="AD28" s="3"/>
      <c r="AE28" s="3"/>
      <c r="AF28" s="3"/>
      <c r="AG28" s="3"/>
      <c r="AH28" s="3"/>
      <c r="AI28" s="3"/>
      <c r="AJ28" s="3"/>
      <c r="AK28" s="3"/>
      <c r="AL28" s="3"/>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row>
    <row r="29" spans="1:64" s="186" customFormat="1" ht="22.7" customHeight="1" x14ac:dyDescent="0.25">
      <c r="A29" s="2"/>
      <c r="B29" s="180"/>
      <c r="C29" s="187"/>
      <c r="D29" s="187"/>
      <c r="E29" s="187"/>
      <c r="F29" s="188"/>
      <c r="G29" s="188"/>
      <c r="H29" s="2"/>
      <c r="I29" s="2"/>
      <c r="J29" s="2"/>
      <c r="K29" s="180"/>
      <c r="L29" s="2"/>
      <c r="M29" s="2"/>
      <c r="N29" s="2"/>
      <c r="O29" s="2"/>
      <c r="P29" s="3"/>
      <c r="Q29" s="3"/>
      <c r="R29" s="3"/>
      <c r="S29" s="3"/>
      <c r="T29" s="3"/>
      <c r="U29" s="3"/>
      <c r="V29" s="3"/>
      <c r="W29" s="3"/>
      <c r="X29" s="3"/>
      <c r="Y29" s="3"/>
      <c r="Z29" s="3"/>
      <c r="AA29" s="3"/>
      <c r="AB29" s="3"/>
      <c r="AC29" s="3"/>
      <c r="AD29" s="3"/>
      <c r="AE29" s="3"/>
      <c r="AF29" s="3"/>
      <c r="AG29" s="3"/>
      <c r="AH29" s="3"/>
      <c r="AI29" s="3"/>
      <c r="AJ29" s="3"/>
      <c r="AK29" s="3"/>
      <c r="AL29" s="3"/>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row>
    <row r="30" spans="1:64" s="186" customFormat="1" ht="22.7" customHeight="1" x14ac:dyDescent="0.25">
      <c r="A30" s="2"/>
      <c r="B30" s="180"/>
      <c r="C30" s="2"/>
      <c r="D30" s="2"/>
      <c r="E30" s="2"/>
      <c r="F30" s="180"/>
      <c r="G30" s="180"/>
      <c r="H30" s="2"/>
      <c r="I30" s="2"/>
      <c r="J30" s="2"/>
      <c r="K30" s="180"/>
      <c r="L30" s="2"/>
      <c r="M30" s="2"/>
      <c r="N30" s="2"/>
      <c r="O30" s="2"/>
      <c r="P30" s="2"/>
      <c r="Q30" s="2"/>
      <c r="R30" s="2"/>
      <c r="S30" s="2"/>
      <c r="T30" s="2"/>
      <c r="U30" s="2"/>
      <c r="V30" s="2"/>
      <c r="W30" s="2"/>
      <c r="X30" s="2"/>
      <c r="Y30" s="2"/>
      <c r="Z30" s="3"/>
      <c r="AA30" s="3"/>
      <c r="AB30" s="3"/>
      <c r="AC30" s="3"/>
      <c r="AD30" s="3"/>
      <c r="AE30" s="3"/>
      <c r="AF30" s="3"/>
      <c r="AG30" s="3"/>
      <c r="AH30" s="3"/>
      <c r="AI30" s="3"/>
      <c r="AJ30" s="3"/>
      <c r="AK30" s="3"/>
      <c r="AL30" s="3"/>
      <c r="AM30" s="3"/>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row>
    <row r="31" spans="1:64" ht="19.899999999999999" customHeight="1" x14ac:dyDescent="0.25">
      <c r="A31" s="5"/>
      <c r="B31" s="19"/>
      <c r="C31" s="5"/>
      <c r="D31" s="5"/>
      <c r="E31" s="5"/>
      <c r="F31" s="19"/>
      <c r="G31" s="19"/>
      <c r="H31" s="5"/>
      <c r="I31" s="5"/>
      <c r="J31" s="5"/>
      <c r="K31" s="19"/>
      <c r="L31" s="5"/>
      <c r="M31" s="5"/>
      <c r="N31" s="5"/>
      <c r="O31" s="5"/>
      <c r="P31" s="5"/>
      <c r="Q31" s="5"/>
      <c r="R31" s="5"/>
      <c r="S31" s="5"/>
      <c r="T31" s="5"/>
      <c r="U31" s="5"/>
      <c r="V31" s="5"/>
      <c r="W31" s="5"/>
      <c r="X31" s="5"/>
      <c r="Y31" s="5"/>
      <c r="Z31" s="12"/>
      <c r="AA31" s="12"/>
      <c r="AB31" s="12"/>
      <c r="AC31" s="12"/>
      <c r="AD31" s="12"/>
      <c r="AE31" s="12"/>
      <c r="AF31" s="12"/>
      <c r="AG31" s="12"/>
      <c r="AH31" s="12"/>
      <c r="AI31" s="12"/>
      <c r="AJ31" s="12"/>
      <c r="AK31" s="12"/>
      <c r="AL31" s="12"/>
      <c r="AM31" s="12"/>
    </row>
    <row r="32" spans="1:64" ht="19.899999999999999" customHeight="1" x14ac:dyDescent="0.25">
      <c r="A32" s="5"/>
      <c r="B32" s="19"/>
      <c r="C32" s="5"/>
      <c r="D32" s="5"/>
      <c r="E32" s="5"/>
      <c r="F32" s="19"/>
      <c r="G32" s="19"/>
      <c r="H32" s="5"/>
      <c r="I32" s="5"/>
      <c r="J32" s="5"/>
      <c r="K32" s="19"/>
      <c r="L32" s="5"/>
      <c r="M32" s="5"/>
      <c r="N32" s="5"/>
      <c r="O32" s="5"/>
      <c r="P32" s="5"/>
      <c r="Q32" s="5"/>
      <c r="R32" s="5"/>
      <c r="S32" s="5"/>
      <c r="T32" s="5"/>
      <c r="U32" s="5"/>
      <c r="V32" s="5"/>
      <c r="W32" s="5"/>
      <c r="X32" s="5"/>
      <c r="Y32" s="5"/>
      <c r="Z32" s="12"/>
      <c r="AA32" s="12"/>
      <c r="AB32" s="12"/>
      <c r="AC32" s="12"/>
      <c r="AD32" s="12"/>
      <c r="AE32" s="12"/>
      <c r="AF32" s="12"/>
      <c r="AG32" s="12"/>
      <c r="AH32" s="12"/>
      <c r="AI32" s="12"/>
      <c r="AJ32" s="12"/>
      <c r="AK32" s="12"/>
      <c r="AL32" s="12"/>
      <c r="AM32" s="12"/>
    </row>
    <row r="33" spans="1:39" ht="19.899999999999999" customHeight="1" x14ac:dyDescent="0.25">
      <c r="A33" s="5"/>
      <c r="B33" s="19"/>
      <c r="C33" s="5"/>
      <c r="D33" s="5"/>
      <c r="E33" s="5"/>
      <c r="F33" s="19"/>
      <c r="G33" s="19"/>
      <c r="H33" s="5"/>
      <c r="I33" s="5"/>
      <c r="J33" s="5"/>
      <c r="K33" s="19"/>
      <c r="L33" s="5"/>
      <c r="M33" s="5"/>
      <c r="N33" s="5"/>
      <c r="O33" s="5"/>
      <c r="P33" s="5"/>
      <c r="Q33" s="5"/>
      <c r="R33" s="5"/>
      <c r="S33" s="5"/>
      <c r="T33" s="5"/>
      <c r="U33" s="5"/>
      <c r="V33" s="5"/>
      <c r="W33" s="5"/>
      <c r="X33" s="5"/>
      <c r="Y33" s="5"/>
      <c r="Z33" s="12"/>
      <c r="AA33" s="12"/>
      <c r="AB33" s="12"/>
      <c r="AC33" s="12"/>
      <c r="AD33" s="12"/>
      <c r="AE33" s="12"/>
      <c r="AF33" s="12"/>
      <c r="AG33" s="12"/>
      <c r="AH33" s="12"/>
      <c r="AI33" s="12"/>
      <c r="AJ33" s="12"/>
      <c r="AK33" s="12"/>
      <c r="AL33" s="12"/>
      <c r="AM33" s="12"/>
    </row>
    <row r="34" spans="1:39" ht="19.899999999999999" customHeight="1" x14ac:dyDescent="0.25">
      <c r="A34" s="5"/>
      <c r="B34" s="19"/>
      <c r="C34" s="5"/>
      <c r="D34" s="5"/>
      <c r="E34" s="5"/>
      <c r="F34" s="19"/>
      <c r="G34" s="19"/>
      <c r="H34" s="5"/>
      <c r="I34" s="5"/>
      <c r="J34" s="5"/>
      <c r="K34" s="19"/>
      <c r="L34" s="5"/>
      <c r="M34" s="5"/>
      <c r="N34" s="5"/>
      <c r="O34" s="5"/>
      <c r="P34" s="5"/>
      <c r="Q34" s="5"/>
      <c r="R34" s="5"/>
      <c r="S34" s="5"/>
      <c r="T34" s="5"/>
      <c r="U34" s="5"/>
      <c r="V34" s="5"/>
      <c r="W34" s="5"/>
      <c r="X34" s="5"/>
      <c r="Y34" s="5"/>
      <c r="Z34" s="12"/>
      <c r="AA34" s="12"/>
      <c r="AB34" s="12"/>
      <c r="AC34" s="12"/>
      <c r="AD34" s="12"/>
      <c r="AE34" s="12"/>
      <c r="AF34" s="12"/>
      <c r="AG34" s="12"/>
      <c r="AH34" s="12"/>
      <c r="AI34" s="12"/>
      <c r="AJ34" s="12"/>
      <c r="AK34" s="12"/>
      <c r="AL34" s="12"/>
      <c r="AM34" s="12"/>
    </row>
    <row r="35" spans="1:39" ht="19.899999999999999" customHeight="1" x14ac:dyDescent="0.25">
      <c r="A35" s="5"/>
      <c r="B35" s="19"/>
      <c r="C35" s="5"/>
      <c r="D35" s="5"/>
      <c r="E35" s="5"/>
      <c r="F35" s="19"/>
      <c r="G35" s="19"/>
      <c r="H35" s="5"/>
      <c r="I35" s="5"/>
      <c r="J35" s="5"/>
      <c r="K35" s="19"/>
      <c r="L35" s="5"/>
      <c r="M35" s="5"/>
      <c r="N35" s="5"/>
      <c r="O35" s="5"/>
      <c r="P35" s="5"/>
      <c r="Q35" s="5"/>
      <c r="R35" s="5"/>
      <c r="S35" s="5"/>
      <c r="T35" s="5"/>
      <c r="U35" s="5"/>
      <c r="V35" s="5"/>
      <c r="W35" s="5"/>
      <c r="X35" s="5"/>
      <c r="Y35" s="5"/>
      <c r="Z35" s="12"/>
      <c r="AA35" s="12"/>
      <c r="AB35" s="12"/>
      <c r="AC35" s="12"/>
      <c r="AD35" s="12"/>
      <c r="AE35" s="12"/>
      <c r="AF35" s="12"/>
      <c r="AG35" s="12"/>
      <c r="AH35" s="12"/>
      <c r="AI35" s="12"/>
      <c r="AJ35" s="12"/>
      <c r="AK35" s="12"/>
      <c r="AL35" s="12"/>
      <c r="AM35" s="12"/>
    </row>
    <row r="36" spans="1:39" ht="19.899999999999999" customHeight="1" x14ac:dyDescent="0.25">
      <c r="A36" s="5"/>
      <c r="B36" s="19"/>
      <c r="C36" s="5"/>
      <c r="D36" s="5"/>
      <c r="E36" s="5"/>
      <c r="F36" s="19"/>
      <c r="G36" s="19"/>
      <c r="H36" s="5"/>
      <c r="I36" s="5"/>
      <c r="J36" s="5"/>
      <c r="K36" s="19"/>
      <c r="L36" s="5"/>
      <c r="M36" s="5"/>
      <c r="N36" s="5"/>
      <c r="O36" s="5"/>
      <c r="P36" s="5"/>
      <c r="Q36" s="5"/>
      <c r="R36" s="5"/>
      <c r="S36" s="5"/>
      <c r="T36" s="5"/>
      <c r="U36" s="5"/>
      <c r="V36" s="5"/>
      <c r="W36" s="5"/>
      <c r="X36" s="5"/>
      <c r="Y36" s="5"/>
      <c r="Z36" s="12"/>
      <c r="AA36" s="12"/>
      <c r="AB36" s="12"/>
      <c r="AC36" s="12"/>
      <c r="AD36" s="12"/>
      <c r="AE36" s="12"/>
      <c r="AF36" s="12"/>
      <c r="AG36" s="12"/>
      <c r="AH36" s="12"/>
      <c r="AI36" s="12"/>
      <c r="AJ36" s="12"/>
      <c r="AK36" s="12"/>
      <c r="AL36" s="12"/>
      <c r="AM36" s="12"/>
    </row>
    <row r="37" spans="1:39" ht="19.899999999999999" customHeight="1" x14ac:dyDescent="0.25">
      <c r="A37" s="5"/>
      <c r="B37" s="19"/>
      <c r="C37" s="5"/>
      <c r="D37" s="5"/>
      <c r="E37" s="5"/>
      <c r="F37" s="19"/>
      <c r="G37" s="19"/>
      <c r="H37" s="5"/>
      <c r="I37" s="5"/>
      <c r="J37" s="5"/>
      <c r="K37" s="19"/>
      <c r="L37" s="5"/>
      <c r="M37" s="5"/>
      <c r="N37" s="5"/>
      <c r="O37" s="5"/>
      <c r="P37" s="5"/>
      <c r="Q37" s="5"/>
      <c r="R37" s="5"/>
      <c r="S37" s="5"/>
      <c r="T37" s="5"/>
      <c r="U37" s="5"/>
      <c r="V37" s="5"/>
      <c r="W37" s="5"/>
      <c r="X37" s="5"/>
      <c r="Y37" s="5"/>
      <c r="Z37" s="12"/>
      <c r="AA37" s="12"/>
      <c r="AB37" s="12"/>
      <c r="AC37" s="12"/>
      <c r="AD37" s="12"/>
      <c r="AE37" s="12"/>
      <c r="AF37" s="12"/>
      <c r="AG37" s="12"/>
      <c r="AH37" s="12"/>
      <c r="AI37" s="12"/>
      <c r="AJ37" s="12"/>
      <c r="AK37" s="12"/>
      <c r="AL37" s="12"/>
      <c r="AM37" s="12"/>
    </row>
    <row r="38" spans="1:39" ht="19.899999999999999" customHeight="1" x14ac:dyDescent="0.25">
      <c r="A38" s="5"/>
      <c r="B38" s="19"/>
      <c r="C38" s="5"/>
      <c r="D38" s="5"/>
      <c r="E38" s="5"/>
      <c r="F38" s="19"/>
      <c r="G38" s="19"/>
      <c r="H38" s="5"/>
      <c r="I38" s="5"/>
      <c r="J38" s="5"/>
      <c r="K38" s="19"/>
      <c r="L38" s="5"/>
      <c r="M38" s="5"/>
      <c r="N38" s="5"/>
      <c r="O38" s="5"/>
      <c r="P38" s="5"/>
      <c r="Q38" s="5"/>
      <c r="R38" s="5"/>
      <c r="S38" s="5"/>
      <c r="T38" s="5"/>
      <c r="U38" s="5"/>
      <c r="V38" s="5"/>
      <c r="W38" s="5"/>
      <c r="X38" s="5"/>
      <c r="Y38" s="5"/>
      <c r="Z38" s="12"/>
      <c r="AA38" s="12"/>
      <c r="AB38" s="12"/>
      <c r="AC38" s="12"/>
      <c r="AD38" s="12"/>
      <c r="AE38" s="12"/>
      <c r="AF38" s="12"/>
      <c r="AG38" s="12"/>
      <c r="AH38" s="12"/>
      <c r="AI38" s="12"/>
      <c r="AJ38" s="12"/>
      <c r="AK38" s="12"/>
      <c r="AL38" s="12"/>
      <c r="AM38" s="12"/>
    </row>
    <row r="39" spans="1:39" ht="19.899999999999999" customHeight="1" x14ac:dyDescent="0.25">
      <c r="A39" s="5"/>
      <c r="B39" s="19"/>
      <c r="C39" s="5"/>
      <c r="D39" s="5"/>
      <c r="E39" s="5"/>
      <c r="F39" s="19"/>
      <c r="G39" s="19"/>
      <c r="H39" s="5"/>
      <c r="I39" s="5"/>
      <c r="J39" s="5"/>
      <c r="K39" s="19"/>
      <c r="L39" s="5"/>
      <c r="M39" s="5"/>
      <c r="N39" s="5"/>
      <c r="O39" s="5"/>
      <c r="P39" s="5"/>
      <c r="Q39" s="5"/>
      <c r="R39" s="5"/>
      <c r="S39" s="5"/>
      <c r="T39" s="5"/>
      <c r="U39" s="5"/>
      <c r="V39" s="5"/>
      <c r="W39" s="5"/>
      <c r="X39" s="5"/>
      <c r="Y39" s="5"/>
      <c r="Z39" s="12"/>
      <c r="AA39" s="12"/>
      <c r="AB39" s="12"/>
      <c r="AC39" s="12"/>
      <c r="AD39" s="12"/>
      <c r="AE39" s="12"/>
      <c r="AF39" s="12"/>
      <c r="AG39" s="12"/>
      <c r="AH39" s="12"/>
      <c r="AI39" s="12"/>
      <c r="AJ39" s="12"/>
      <c r="AK39" s="12"/>
      <c r="AL39" s="12"/>
      <c r="AM39" s="12"/>
    </row>
    <row r="40" spans="1:39" ht="19.899999999999999" customHeight="1" x14ac:dyDescent="0.25">
      <c r="A40" s="5"/>
      <c r="B40" s="19"/>
      <c r="C40" s="5"/>
      <c r="D40" s="5"/>
      <c r="E40" s="5"/>
      <c r="F40" s="19"/>
      <c r="G40" s="19"/>
      <c r="H40" s="5"/>
      <c r="I40" s="5"/>
      <c r="J40" s="5"/>
      <c r="K40" s="19"/>
      <c r="L40" s="5"/>
      <c r="M40" s="5"/>
      <c r="N40" s="5"/>
      <c r="O40" s="5"/>
      <c r="P40" s="5"/>
      <c r="Q40" s="5"/>
      <c r="R40" s="5"/>
      <c r="S40" s="5"/>
      <c r="T40" s="5"/>
      <c r="U40" s="5"/>
      <c r="V40" s="5"/>
      <c r="W40" s="5"/>
      <c r="X40" s="5"/>
      <c r="Y40" s="5"/>
      <c r="Z40" s="12"/>
      <c r="AA40" s="12"/>
      <c r="AB40" s="12"/>
      <c r="AC40" s="12"/>
      <c r="AD40" s="12"/>
      <c r="AE40" s="12"/>
      <c r="AF40" s="12"/>
      <c r="AG40" s="12"/>
      <c r="AH40" s="12"/>
      <c r="AI40" s="12"/>
      <c r="AJ40" s="12"/>
      <c r="AK40" s="12"/>
      <c r="AL40" s="12"/>
      <c r="AM40" s="12"/>
    </row>
    <row r="41" spans="1:39" ht="19.899999999999999" customHeight="1" x14ac:dyDescent="0.25">
      <c r="A41" s="5"/>
      <c r="B41" s="19"/>
      <c r="C41" s="5"/>
      <c r="D41" s="5"/>
      <c r="E41" s="5"/>
      <c r="F41" s="19"/>
      <c r="G41" s="19"/>
      <c r="H41" s="5"/>
      <c r="I41" s="5"/>
      <c r="J41" s="5"/>
      <c r="K41" s="19"/>
      <c r="L41" s="5"/>
      <c r="M41" s="5"/>
      <c r="N41" s="5"/>
      <c r="O41" s="5"/>
      <c r="P41" s="5"/>
      <c r="Q41" s="5"/>
      <c r="R41" s="5"/>
      <c r="S41" s="5"/>
      <c r="T41" s="5"/>
      <c r="U41" s="5"/>
      <c r="V41" s="5"/>
      <c r="W41" s="5"/>
      <c r="X41" s="5"/>
      <c r="Y41" s="5"/>
      <c r="Z41" s="12"/>
      <c r="AA41" s="12"/>
      <c r="AB41" s="12"/>
      <c r="AC41" s="12"/>
      <c r="AD41" s="12"/>
      <c r="AE41" s="12"/>
      <c r="AF41" s="12"/>
      <c r="AG41" s="12"/>
      <c r="AH41" s="12"/>
      <c r="AI41" s="12"/>
      <c r="AJ41" s="12"/>
      <c r="AK41" s="12"/>
      <c r="AL41" s="12"/>
      <c r="AM41" s="12"/>
    </row>
    <row r="42" spans="1:39" ht="19.899999999999999" customHeight="1" x14ac:dyDescent="0.25">
      <c r="A42" s="5"/>
      <c r="B42" s="19"/>
      <c r="C42" s="5"/>
      <c r="D42" s="5"/>
      <c r="E42" s="5"/>
      <c r="F42" s="19"/>
      <c r="G42" s="19"/>
      <c r="H42" s="5"/>
      <c r="I42" s="5"/>
      <c r="J42" s="5"/>
      <c r="K42" s="19"/>
      <c r="L42" s="5"/>
      <c r="M42" s="5"/>
      <c r="N42" s="5"/>
      <c r="O42" s="5"/>
      <c r="P42" s="5"/>
      <c r="Q42" s="5"/>
      <c r="R42" s="5"/>
      <c r="S42" s="5"/>
      <c r="T42" s="5"/>
      <c r="U42" s="5"/>
      <c r="V42" s="5"/>
      <c r="W42" s="5"/>
      <c r="X42" s="5"/>
      <c r="Y42" s="5"/>
      <c r="Z42" s="12"/>
      <c r="AA42" s="12"/>
      <c r="AB42" s="12"/>
      <c r="AC42" s="12"/>
      <c r="AD42" s="12"/>
      <c r="AE42" s="12"/>
      <c r="AF42" s="12"/>
      <c r="AG42" s="12"/>
      <c r="AH42" s="12"/>
      <c r="AI42" s="12"/>
      <c r="AJ42" s="12"/>
      <c r="AK42" s="12"/>
      <c r="AL42" s="12"/>
      <c r="AM42" s="12"/>
    </row>
    <row r="43" spans="1:39" ht="19.899999999999999" customHeight="1" x14ac:dyDescent="0.25">
      <c r="A43" s="5"/>
      <c r="B43" s="19"/>
      <c r="C43" s="5"/>
      <c r="D43" s="5"/>
      <c r="E43" s="5"/>
      <c r="F43" s="19"/>
      <c r="G43" s="19"/>
      <c r="H43" s="5"/>
      <c r="I43" s="5"/>
      <c r="J43" s="5"/>
      <c r="K43" s="19"/>
      <c r="L43" s="5"/>
      <c r="M43" s="5"/>
      <c r="N43" s="5"/>
      <c r="O43" s="5"/>
      <c r="P43" s="5"/>
      <c r="Q43" s="5"/>
      <c r="R43" s="5"/>
      <c r="S43" s="5"/>
      <c r="T43" s="5"/>
      <c r="U43" s="5"/>
      <c r="V43" s="5"/>
      <c r="W43" s="5"/>
      <c r="X43" s="5"/>
      <c r="Y43" s="5"/>
      <c r="Z43" s="12"/>
      <c r="AA43" s="12"/>
      <c r="AB43" s="12"/>
      <c r="AC43" s="12"/>
      <c r="AD43" s="12"/>
      <c r="AE43" s="12"/>
      <c r="AF43" s="12"/>
      <c r="AG43" s="12"/>
      <c r="AH43" s="12"/>
      <c r="AI43" s="12"/>
      <c r="AJ43" s="12"/>
      <c r="AK43" s="12"/>
      <c r="AL43" s="12"/>
      <c r="AM43" s="12"/>
    </row>
    <row r="44" spans="1:39" ht="19.899999999999999" customHeight="1" x14ac:dyDescent="0.25">
      <c r="A44" s="5"/>
      <c r="B44" s="19"/>
      <c r="C44" s="5"/>
      <c r="D44" s="5"/>
      <c r="E44" s="5"/>
      <c r="F44" s="19"/>
      <c r="G44" s="19"/>
      <c r="H44" s="5"/>
      <c r="I44" s="5"/>
      <c r="J44" s="5"/>
      <c r="K44" s="19"/>
      <c r="L44" s="5"/>
      <c r="M44" s="5"/>
      <c r="N44" s="5"/>
      <c r="O44" s="5"/>
      <c r="P44" s="5"/>
      <c r="Q44" s="5"/>
      <c r="R44" s="5"/>
      <c r="S44" s="5"/>
      <c r="T44" s="5"/>
      <c r="U44" s="5"/>
      <c r="V44" s="5"/>
      <c r="W44" s="5"/>
      <c r="X44" s="5"/>
      <c r="Y44" s="5"/>
      <c r="Z44" s="12"/>
      <c r="AA44" s="12"/>
      <c r="AB44" s="12"/>
      <c r="AC44" s="12"/>
      <c r="AD44" s="12"/>
      <c r="AE44" s="12"/>
      <c r="AF44" s="12"/>
      <c r="AG44" s="12"/>
      <c r="AH44" s="12"/>
      <c r="AI44" s="12"/>
      <c r="AJ44" s="12"/>
      <c r="AK44" s="12"/>
      <c r="AL44" s="12"/>
      <c r="AM44" s="12"/>
    </row>
    <row r="45" spans="1:39" ht="19.899999999999999" customHeight="1" x14ac:dyDescent="0.25">
      <c r="A45" s="5"/>
      <c r="B45" s="19"/>
      <c r="C45" s="5"/>
      <c r="D45" s="5"/>
      <c r="E45" s="5"/>
      <c r="F45" s="19"/>
      <c r="G45" s="19"/>
      <c r="H45" s="5"/>
      <c r="I45" s="5"/>
      <c r="J45" s="5"/>
      <c r="K45" s="19"/>
      <c r="L45" s="5"/>
      <c r="M45" s="5"/>
      <c r="N45" s="5"/>
      <c r="O45" s="5"/>
      <c r="P45" s="5"/>
      <c r="Q45" s="5"/>
      <c r="R45" s="5"/>
      <c r="S45" s="5"/>
      <c r="T45" s="5"/>
      <c r="U45" s="5"/>
      <c r="V45" s="5"/>
      <c r="W45" s="5"/>
      <c r="X45" s="5"/>
      <c r="Y45" s="5"/>
      <c r="Z45" s="12"/>
      <c r="AA45" s="12"/>
      <c r="AB45" s="12"/>
      <c r="AC45" s="12"/>
      <c r="AD45" s="12"/>
      <c r="AE45" s="12"/>
      <c r="AF45" s="12"/>
      <c r="AG45" s="12"/>
      <c r="AH45" s="12"/>
      <c r="AI45" s="12"/>
      <c r="AJ45" s="12"/>
      <c r="AK45" s="12"/>
      <c r="AL45" s="12"/>
      <c r="AM45" s="12"/>
    </row>
    <row r="46" spans="1:39" ht="19.899999999999999" customHeight="1" x14ac:dyDescent="0.25">
      <c r="A46" s="5"/>
      <c r="B46" s="19"/>
      <c r="C46" s="5"/>
      <c r="D46" s="5"/>
      <c r="E46" s="5"/>
      <c r="F46" s="19"/>
      <c r="G46" s="19"/>
      <c r="H46" s="5"/>
      <c r="I46" s="5"/>
      <c r="J46" s="5"/>
      <c r="K46" s="19"/>
      <c r="L46" s="5"/>
      <c r="M46" s="5"/>
      <c r="N46" s="5"/>
      <c r="O46" s="5"/>
      <c r="P46" s="5"/>
      <c r="Q46" s="5"/>
      <c r="R46" s="5"/>
      <c r="S46" s="5"/>
      <c r="T46" s="5"/>
      <c r="U46" s="5"/>
      <c r="V46" s="5"/>
      <c r="W46" s="5"/>
      <c r="X46" s="5"/>
      <c r="Y46" s="5"/>
      <c r="Z46" s="12"/>
      <c r="AA46" s="12"/>
      <c r="AB46" s="12"/>
      <c r="AC46" s="12"/>
      <c r="AD46" s="12"/>
      <c r="AE46" s="12"/>
      <c r="AF46" s="12"/>
      <c r="AG46" s="12"/>
      <c r="AH46" s="12"/>
      <c r="AI46" s="12"/>
      <c r="AJ46" s="12"/>
      <c r="AK46" s="12"/>
      <c r="AL46" s="12"/>
      <c r="AM46" s="12"/>
    </row>
    <row r="47" spans="1:39" ht="19.899999999999999" customHeight="1" x14ac:dyDescent="0.25">
      <c r="A47" s="5"/>
      <c r="B47" s="19"/>
      <c r="C47" s="5"/>
      <c r="D47" s="5"/>
      <c r="E47" s="5"/>
      <c r="F47" s="19"/>
      <c r="G47" s="19"/>
      <c r="H47" s="5"/>
      <c r="I47" s="5"/>
      <c r="J47" s="5"/>
      <c r="K47" s="19"/>
      <c r="L47" s="5"/>
      <c r="M47" s="5"/>
      <c r="N47" s="5"/>
      <c r="O47" s="5"/>
      <c r="P47" s="5"/>
      <c r="Q47" s="5"/>
      <c r="R47" s="5"/>
      <c r="S47" s="5"/>
      <c r="T47" s="5"/>
      <c r="U47" s="5"/>
      <c r="V47" s="5"/>
      <c r="W47" s="5"/>
      <c r="X47" s="5"/>
      <c r="Y47" s="5"/>
      <c r="Z47" s="12"/>
      <c r="AA47" s="12"/>
      <c r="AB47" s="12"/>
      <c r="AC47" s="12"/>
      <c r="AD47" s="12"/>
      <c r="AE47" s="12"/>
      <c r="AF47" s="12"/>
      <c r="AG47" s="12"/>
      <c r="AH47" s="12"/>
      <c r="AI47" s="12"/>
      <c r="AJ47" s="12"/>
      <c r="AK47" s="12"/>
      <c r="AL47" s="12"/>
      <c r="AM47" s="12"/>
    </row>
    <row r="48" spans="1:39" ht="19.899999999999999" customHeight="1" x14ac:dyDescent="0.25">
      <c r="A48" s="5"/>
      <c r="B48" s="19"/>
      <c r="C48" s="5"/>
      <c r="D48" s="5"/>
      <c r="E48" s="5"/>
      <c r="F48" s="19"/>
      <c r="G48" s="19"/>
      <c r="H48" s="5"/>
      <c r="I48" s="5"/>
      <c r="J48" s="5"/>
      <c r="K48" s="19"/>
      <c r="L48" s="5"/>
      <c r="M48" s="5"/>
      <c r="N48" s="5"/>
      <c r="O48" s="5"/>
      <c r="P48" s="5"/>
      <c r="Q48" s="5"/>
      <c r="R48" s="5"/>
      <c r="S48" s="5"/>
      <c r="T48" s="5"/>
      <c r="U48" s="5"/>
      <c r="V48" s="5"/>
      <c r="W48" s="5"/>
      <c r="X48" s="5"/>
      <c r="Y48" s="5"/>
      <c r="Z48" s="12"/>
      <c r="AA48" s="12"/>
      <c r="AB48" s="12"/>
      <c r="AC48" s="12"/>
      <c r="AD48" s="12"/>
      <c r="AE48" s="12"/>
      <c r="AF48" s="12"/>
      <c r="AG48" s="12"/>
      <c r="AH48" s="12"/>
      <c r="AI48" s="12"/>
      <c r="AJ48" s="12"/>
      <c r="AK48" s="12"/>
      <c r="AL48" s="12"/>
      <c r="AM48" s="12"/>
    </row>
    <row r="49" spans="1:39" ht="19.899999999999999" customHeight="1" x14ac:dyDescent="0.25">
      <c r="A49" s="5"/>
      <c r="B49" s="19"/>
      <c r="C49" s="5"/>
      <c r="D49" s="5"/>
      <c r="E49" s="5"/>
      <c r="F49" s="19"/>
      <c r="G49" s="19"/>
      <c r="H49" s="5"/>
      <c r="I49" s="5"/>
      <c r="J49" s="5"/>
      <c r="K49" s="19"/>
      <c r="L49" s="5"/>
      <c r="M49" s="5"/>
      <c r="N49" s="5"/>
      <c r="O49" s="5"/>
      <c r="P49" s="5"/>
      <c r="Q49" s="5"/>
      <c r="R49" s="5"/>
      <c r="S49" s="5"/>
      <c r="T49" s="5"/>
      <c r="U49" s="5"/>
      <c r="V49" s="5"/>
      <c r="W49" s="5"/>
      <c r="X49" s="5"/>
      <c r="Y49" s="5"/>
      <c r="Z49" s="12"/>
      <c r="AA49" s="12"/>
      <c r="AB49" s="12"/>
      <c r="AC49" s="12"/>
      <c r="AD49" s="12"/>
      <c r="AE49" s="12"/>
      <c r="AF49" s="12"/>
      <c r="AG49" s="12"/>
      <c r="AH49" s="12"/>
      <c r="AI49" s="12"/>
      <c r="AJ49" s="12"/>
      <c r="AK49" s="12"/>
      <c r="AL49" s="12"/>
      <c r="AM49" s="12"/>
    </row>
    <row r="50" spans="1:39" ht="19.899999999999999" customHeight="1" x14ac:dyDescent="0.25">
      <c r="A50" s="5"/>
      <c r="B50" s="19"/>
      <c r="C50" s="5"/>
      <c r="D50" s="5"/>
      <c r="E50" s="5"/>
      <c r="F50" s="19"/>
      <c r="G50" s="19"/>
      <c r="H50" s="5"/>
      <c r="I50" s="5"/>
      <c r="J50" s="5"/>
      <c r="K50" s="19"/>
      <c r="L50" s="5"/>
      <c r="M50" s="5"/>
      <c r="N50" s="5"/>
      <c r="O50" s="5"/>
      <c r="P50" s="5"/>
      <c r="Q50" s="5"/>
      <c r="R50" s="5"/>
      <c r="S50" s="5"/>
      <c r="T50" s="5"/>
      <c r="U50" s="5"/>
      <c r="V50" s="5"/>
      <c r="W50" s="5"/>
      <c r="X50" s="5"/>
      <c r="Y50" s="5"/>
      <c r="Z50" s="12"/>
      <c r="AA50" s="12"/>
      <c r="AB50" s="12"/>
      <c r="AC50" s="12"/>
      <c r="AD50" s="12"/>
      <c r="AE50" s="12"/>
      <c r="AF50" s="12"/>
      <c r="AG50" s="12"/>
      <c r="AH50" s="12"/>
      <c r="AI50" s="12"/>
      <c r="AJ50" s="12"/>
      <c r="AK50" s="12"/>
      <c r="AL50" s="12"/>
      <c r="AM50" s="12"/>
    </row>
    <row r="51" spans="1:39" ht="19.899999999999999" customHeight="1" x14ac:dyDescent="0.25">
      <c r="A51" s="5"/>
      <c r="B51" s="19"/>
      <c r="C51" s="5"/>
      <c r="D51" s="5"/>
      <c r="E51" s="5"/>
      <c r="F51" s="19"/>
      <c r="G51" s="19"/>
      <c r="H51" s="5"/>
      <c r="I51" s="5"/>
      <c r="J51" s="5"/>
      <c r="K51" s="19"/>
      <c r="L51" s="5"/>
      <c r="M51" s="5"/>
      <c r="N51" s="5"/>
      <c r="O51" s="5"/>
      <c r="P51" s="5"/>
      <c r="Q51" s="5"/>
      <c r="R51" s="5"/>
      <c r="S51" s="5"/>
      <c r="T51" s="5"/>
      <c r="U51" s="5"/>
      <c r="V51" s="5"/>
      <c r="W51" s="5"/>
      <c r="X51" s="5"/>
      <c r="Y51" s="5"/>
      <c r="Z51" s="12"/>
      <c r="AA51" s="12"/>
      <c r="AB51" s="12"/>
      <c r="AC51" s="12"/>
      <c r="AD51" s="12"/>
      <c r="AE51" s="12"/>
      <c r="AF51" s="12"/>
      <c r="AG51" s="12"/>
      <c r="AH51" s="12"/>
      <c r="AI51" s="12"/>
      <c r="AJ51" s="12"/>
      <c r="AK51" s="12"/>
      <c r="AL51" s="12"/>
      <c r="AM51" s="12"/>
    </row>
    <row r="52" spans="1:39" ht="19.899999999999999" customHeight="1" x14ac:dyDescent="0.25">
      <c r="A52" s="5"/>
      <c r="B52" s="19"/>
      <c r="C52" s="5"/>
      <c r="D52" s="5"/>
      <c r="E52" s="5"/>
      <c r="F52" s="19"/>
      <c r="G52" s="19"/>
      <c r="H52" s="5"/>
      <c r="I52" s="5"/>
      <c r="J52" s="5"/>
      <c r="K52" s="19"/>
      <c r="L52" s="5"/>
      <c r="M52" s="5"/>
      <c r="N52" s="5"/>
      <c r="O52" s="5"/>
      <c r="P52" s="5"/>
      <c r="Q52" s="5"/>
      <c r="R52" s="5"/>
      <c r="S52" s="5"/>
      <c r="T52" s="5"/>
      <c r="U52" s="5"/>
      <c r="V52" s="5"/>
      <c r="W52" s="5"/>
      <c r="X52" s="5"/>
      <c r="Y52" s="5"/>
      <c r="Z52" s="12"/>
      <c r="AA52" s="12"/>
      <c r="AB52" s="12"/>
      <c r="AC52" s="12"/>
      <c r="AD52" s="12"/>
      <c r="AE52" s="12"/>
      <c r="AF52" s="12"/>
      <c r="AG52" s="12"/>
      <c r="AH52" s="12"/>
      <c r="AI52" s="12"/>
      <c r="AJ52" s="12"/>
      <c r="AK52" s="12"/>
      <c r="AL52" s="12"/>
      <c r="AM52" s="12"/>
    </row>
    <row r="53" spans="1:39" ht="19.899999999999999" customHeight="1" x14ac:dyDescent="0.25">
      <c r="A53" s="5"/>
      <c r="B53" s="19"/>
      <c r="C53" s="5"/>
      <c r="D53" s="5"/>
      <c r="E53" s="5"/>
      <c r="F53" s="19"/>
      <c r="G53" s="19"/>
      <c r="H53" s="5"/>
      <c r="I53" s="5"/>
      <c r="J53" s="5"/>
      <c r="K53" s="19"/>
      <c r="L53" s="5"/>
      <c r="M53" s="5"/>
      <c r="N53" s="5"/>
      <c r="O53" s="5"/>
      <c r="P53" s="5"/>
      <c r="Q53" s="5"/>
      <c r="R53" s="5"/>
      <c r="S53" s="5"/>
      <c r="T53" s="5"/>
      <c r="U53" s="5"/>
      <c r="V53" s="5"/>
      <c r="W53" s="5"/>
      <c r="X53" s="5"/>
      <c r="Y53" s="5"/>
      <c r="Z53" s="12"/>
      <c r="AA53" s="12"/>
      <c r="AB53" s="12"/>
      <c r="AC53" s="12"/>
      <c r="AD53" s="12"/>
      <c r="AE53" s="12"/>
      <c r="AF53" s="12"/>
      <c r="AG53" s="12"/>
      <c r="AH53" s="12"/>
      <c r="AI53" s="12"/>
      <c r="AJ53" s="12"/>
      <c r="AK53" s="12"/>
      <c r="AL53" s="12"/>
      <c r="AM53" s="12"/>
    </row>
    <row r="54" spans="1:39" ht="19.899999999999999" customHeight="1" x14ac:dyDescent="0.25">
      <c r="A54" s="5"/>
      <c r="B54" s="19"/>
      <c r="C54" s="5"/>
      <c r="D54" s="5"/>
      <c r="E54" s="5"/>
      <c r="F54" s="19"/>
      <c r="G54" s="19"/>
      <c r="H54" s="5"/>
      <c r="I54" s="5"/>
      <c r="J54" s="5"/>
      <c r="K54" s="19"/>
      <c r="L54" s="5"/>
      <c r="M54" s="5"/>
      <c r="N54" s="5"/>
      <c r="O54" s="5"/>
      <c r="P54" s="5"/>
      <c r="Q54" s="5"/>
      <c r="R54" s="5"/>
      <c r="S54" s="5"/>
      <c r="T54" s="5"/>
      <c r="U54" s="5"/>
      <c r="V54" s="5"/>
      <c r="W54" s="5"/>
      <c r="X54" s="5"/>
      <c r="Y54" s="5"/>
      <c r="Z54" s="12"/>
      <c r="AA54" s="12"/>
      <c r="AB54" s="12"/>
      <c r="AC54" s="12"/>
      <c r="AD54" s="12"/>
      <c r="AE54" s="12"/>
      <c r="AF54" s="12"/>
      <c r="AG54" s="12"/>
      <c r="AH54" s="12"/>
      <c r="AI54" s="12"/>
      <c r="AJ54" s="12"/>
      <c r="AK54" s="12"/>
      <c r="AL54" s="12"/>
      <c r="AM54" s="12"/>
    </row>
    <row r="55" spans="1:39" ht="19.899999999999999" customHeight="1" x14ac:dyDescent="0.25">
      <c r="A55" s="5"/>
      <c r="B55" s="19"/>
      <c r="C55" s="5"/>
      <c r="D55" s="5"/>
      <c r="E55" s="5"/>
      <c r="F55" s="19"/>
      <c r="G55" s="19"/>
      <c r="H55" s="5"/>
      <c r="I55" s="5"/>
      <c r="J55" s="5"/>
      <c r="K55" s="19"/>
      <c r="L55" s="5"/>
      <c r="M55" s="5"/>
      <c r="N55" s="5"/>
      <c r="O55" s="5"/>
      <c r="P55" s="5"/>
      <c r="Q55" s="5"/>
      <c r="R55" s="5"/>
      <c r="S55" s="5"/>
      <c r="T55" s="5"/>
      <c r="U55" s="5"/>
      <c r="V55" s="5"/>
      <c r="W55" s="5"/>
      <c r="X55" s="5"/>
      <c r="Y55" s="5"/>
      <c r="Z55" s="12"/>
      <c r="AA55" s="12"/>
      <c r="AB55" s="12"/>
      <c r="AC55" s="12"/>
      <c r="AD55" s="12"/>
      <c r="AE55" s="12"/>
      <c r="AF55" s="12"/>
      <c r="AG55" s="12"/>
      <c r="AH55" s="12"/>
      <c r="AI55" s="12"/>
      <c r="AJ55" s="12"/>
      <c r="AK55" s="12"/>
      <c r="AL55" s="12"/>
      <c r="AM55" s="12"/>
    </row>
    <row r="56" spans="1:39" ht="19.899999999999999" customHeight="1" x14ac:dyDescent="0.25">
      <c r="A56" s="5"/>
      <c r="B56" s="19"/>
      <c r="C56" s="5"/>
      <c r="D56" s="5"/>
      <c r="E56" s="5"/>
      <c r="F56" s="19"/>
      <c r="G56" s="19"/>
      <c r="H56" s="5"/>
      <c r="I56" s="5"/>
      <c r="J56" s="5"/>
      <c r="K56" s="19"/>
      <c r="L56" s="5"/>
      <c r="M56" s="5"/>
      <c r="N56" s="5"/>
      <c r="O56" s="5"/>
      <c r="P56" s="5"/>
      <c r="Q56" s="5"/>
      <c r="R56" s="5"/>
      <c r="S56" s="5"/>
      <c r="T56" s="5"/>
      <c r="U56" s="5"/>
      <c r="V56" s="5"/>
      <c r="W56" s="5"/>
      <c r="X56" s="5"/>
      <c r="Y56" s="5"/>
      <c r="Z56" s="12"/>
      <c r="AA56" s="12"/>
      <c r="AB56" s="12"/>
      <c r="AC56" s="12"/>
      <c r="AD56" s="12"/>
      <c r="AE56" s="12"/>
      <c r="AF56" s="12"/>
      <c r="AG56" s="12"/>
      <c r="AH56" s="12"/>
      <c r="AI56" s="12"/>
      <c r="AJ56" s="12"/>
      <c r="AK56" s="12"/>
      <c r="AL56" s="12"/>
      <c r="AM56" s="12"/>
    </row>
    <row r="57" spans="1:39" ht="19.899999999999999" customHeight="1" x14ac:dyDescent="0.25">
      <c r="A57" s="5"/>
      <c r="B57" s="19"/>
      <c r="C57" s="5"/>
      <c r="D57" s="5"/>
      <c r="E57" s="5"/>
      <c r="F57" s="19"/>
      <c r="G57" s="19"/>
      <c r="H57" s="5"/>
      <c r="I57" s="5"/>
      <c r="J57" s="5"/>
      <c r="K57" s="19"/>
      <c r="L57" s="5"/>
      <c r="M57" s="5"/>
      <c r="N57" s="5"/>
      <c r="O57" s="5"/>
      <c r="P57" s="5"/>
      <c r="Q57" s="5"/>
      <c r="R57" s="5"/>
      <c r="S57" s="5"/>
      <c r="T57" s="5"/>
      <c r="U57" s="5"/>
      <c r="V57" s="5"/>
      <c r="W57" s="5"/>
      <c r="X57" s="5"/>
      <c r="Y57" s="5"/>
      <c r="Z57" s="12"/>
      <c r="AA57" s="12"/>
      <c r="AB57" s="12"/>
      <c r="AC57" s="12"/>
      <c r="AD57" s="12"/>
      <c r="AE57" s="12"/>
      <c r="AF57" s="12"/>
      <c r="AG57" s="12"/>
      <c r="AH57" s="12"/>
      <c r="AI57" s="12"/>
      <c r="AJ57" s="12"/>
      <c r="AK57" s="12"/>
      <c r="AL57" s="12"/>
      <c r="AM57" s="12"/>
    </row>
    <row r="58" spans="1:39" ht="19.899999999999999" customHeight="1" x14ac:dyDescent="0.25">
      <c r="A58" s="5"/>
      <c r="B58" s="19"/>
      <c r="C58" s="5"/>
      <c r="D58" s="5"/>
      <c r="E58" s="5"/>
      <c r="F58" s="19"/>
      <c r="G58" s="19"/>
      <c r="H58" s="5"/>
      <c r="I58" s="5"/>
      <c r="J58" s="5"/>
      <c r="K58" s="19"/>
      <c r="L58" s="5"/>
      <c r="M58" s="5"/>
      <c r="N58" s="5"/>
      <c r="O58" s="5"/>
      <c r="P58" s="5"/>
      <c r="Q58" s="5"/>
      <c r="R58" s="5"/>
      <c r="S58" s="5"/>
      <c r="T58" s="5"/>
      <c r="U58" s="5"/>
      <c r="V58" s="5"/>
      <c r="W58" s="5"/>
      <c r="X58" s="5"/>
      <c r="Y58" s="5"/>
      <c r="Z58" s="12"/>
      <c r="AA58" s="12"/>
      <c r="AB58" s="12"/>
      <c r="AC58" s="12"/>
      <c r="AD58" s="12"/>
      <c r="AE58" s="12"/>
      <c r="AF58" s="12"/>
      <c r="AG58" s="12"/>
      <c r="AH58" s="12"/>
      <c r="AI58" s="12"/>
      <c r="AJ58" s="12"/>
      <c r="AK58" s="12"/>
      <c r="AL58" s="12"/>
      <c r="AM58" s="12"/>
    </row>
    <row r="59" spans="1:39" ht="19.899999999999999" customHeight="1" x14ac:dyDescent="0.25">
      <c r="A59" s="5"/>
      <c r="B59" s="19"/>
      <c r="C59" s="5"/>
      <c r="D59" s="5"/>
      <c r="E59" s="5"/>
      <c r="F59" s="19"/>
      <c r="G59" s="19"/>
      <c r="H59" s="5"/>
      <c r="I59" s="5"/>
      <c r="J59" s="5"/>
      <c r="K59" s="19"/>
      <c r="L59" s="5"/>
      <c r="M59" s="5"/>
      <c r="N59" s="5"/>
      <c r="O59" s="5"/>
      <c r="P59" s="5"/>
      <c r="Q59" s="5"/>
      <c r="R59" s="5"/>
      <c r="S59" s="5"/>
      <c r="T59" s="5"/>
      <c r="U59" s="5"/>
      <c r="V59" s="5"/>
      <c r="W59" s="5"/>
      <c r="X59" s="5"/>
      <c r="Y59" s="5"/>
    </row>
    <row r="60" spans="1:39" ht="19.899999999999999" customHeight="1" x14ac:dyDescent="0.25">
      <c r="A60" s="5"/>
      <c r="B60" s="19"/>
      <c r="C60" s="5"/>
      <c r="D60" s="5"/>
      <c r="E60" s="5"/>
      <c r="F60" s="19"/>
      <c r="G60" s="19"/>
      <c r="H60" s="5"/>
      <c r="I60" s="5"/>
      <c r="J60" s="5"/>
      <c r="K60" s="19"/>
      <c r="L60" s="5"/>
      <c r="M60" s="5"/>
      <c r="N60" s="5"/>
      <c r="O60" s="5"/>
      <c r="P60" s="5"/>
      <c r="Q60" s="5"/>
      <c r="R60" s="5"/>
      <c r="S60" s="5"/>
      <c r="T60" s="5"/>
      <c r="U60" s="5"/>
      <c r="V60" s="5"/>
      <c r="W60" s="5"/>
      <c r="X60" s="5"/>
      <c r="Y60" s="5"/>
    </row>
    <row r="61" spans="1:39" ht="19.899999999999999" customHeight="1" x14ac:dyDescent="0.25">
      <c r="A61" s="5"/>
      <c r="B61" s="19"/>
      <c r="C61" s="5"/>
      <c r="D61" s="5"/>
      <c r="E61" s="5"/>
      <c r="F61" s="19"/>
      <c r="G61" s="19"/>
      <c r="H61" s="5"/>
      <c r="I61" s="5"/>
      <c r="J61" s="5"/>
      <c r="K61" s="19"/>
      <c r="L61" s="5"/>
      <c r="M61" s="5"/>
      <c r="N61" s="5"/>
      <c r="O61" s="5"/>
      <c r="P61" s="5"/>
      <c r="Q61" s="5"/>
      <c r="R61" s="5"/>
      <c r="S61" s="5"/>
      <c r="T61" s="5"/>
      <c r="U61" s="5"/>
      <c r="V61" s="5"/>
      <c r="W61" s="5"/>
      <c r="X61" s="5"/>
      <c r="Y61" s="5"/>
    </row>
    <row r="62" spans="1:39" ht="19.899999999999999" customHeight="1" x14ac:dyDescent="0.25">
      <c r="A62" s="5"/>
      <c r="B62" s="19"/>
      <c r="C62" s="5"/>
      <c r="D62" s="5"/>
      <c r="E62" s="5"/>
      <c r="F62" s="19"/>
      <c r="G62" s="19"/>
      <c r="H62" s="5"/>
      <c r="I62" s="5"/>
      <c r="J62" s="5"/>
      <c r="K62" s="19"/>
      <c r="L62" s="5"/>
      <c r="M62" s="5"/>
      <c r="N62" s="5"/>
      <c r="O62" s="5"/>
      <c r="P62" s="5"/>
      <c r="Q62" s="5"/>
      <c r="R62" s="5"/>
      <c r="S62" s="5"/>
      <c r="T62" s="5"/>
      <c r="U62" s="5"/>
      <c r="V62" s="5"/>
      <c r="W62" s="5"/>
      <c r="X62" s="5"/>
      <c r="Y62" s="5"/>
    </row>
    <row r="63" spans="1:39" ht="19.899999999999999" customHeight="1" x14ac:dyDescent="0.25">
      <c r="A63" s="5"/>
      <c r="B63" s="19"/>
      <c r="C63" s="5"/>
      <c r="D63" s="5"/>
      <c r="E63" s="5"/>
      <c r="F63" s="19"/>
      <c r="G63" s="19"/>
      <c r="H63" s="5"/>
      <c r="I63" s="5"/>
      <c r="J63" s="5"/>
      <c r="K63" s="19"/>
      <c r="L63" s="5"/>
      <c r="M63" s="5"/>
      <c r="N63" s="5"/>
      <c r="O63" s="5"/>
      <c r="P63" s="5"/>
      <c r="Q63" s="5"/>
      <c r="R63" s="5"/>
      <c r="S63" s="5"/>
      <c r="T63" s="5"/>
      <c r="U63" s="5"/>
      <c r="V63" s="5"/>
      <c r="W63" s="5"/>
      <c r="X63" s="5"/>
      <c r="Y63" s="5"/>
    </row>
    <row r="64" spans="1:39" ht="19.899999999999999" customHeight="1" x14ac:dyDescent="0.25">
      <c r="A64" s="5"/>
      <c r="B64" s="19"/>
      <c r="C64" s="5"/>
      <c r="D64" s="5"/>
      <c r="E64" s="5"/>
      <c r="F64" s="19"/>
      <c r="G64" s="19"/>
      <c r="H64" s="5"/>
      <c r="I64" s="5"/>
      <c r="J64" s="5"/>
      <c r="K64" s="19"/>
      <c r="L64" s="5"/>
      <c r="M64" s="5"/>
      <c r="N64" s="5"/>
      <c r="O64" s="5"/>
      <c r="P64" s="5"/>
      <c r="Q64" s="5"/>
      <c r="R64" s="5"/>
      <c r="S64" s="5"/>
      <c r="T64" s="5"/>
      <c r="U64" s="5"/>
      <c r="V64" s="5"/>
      <c r="W64" s="5"/>
      <c r="X64" s="5"/>
      <c r="Y64" s="5"/>
    </row>
    <row r="65" spans="1:25" ht="19.899999999999999" customHeight="1" x14ac:dyDescent="0.25">
      <c r="A65" s="5"/>
      <c r="B65" s="19"/>
      <c r="C65" s="5"/>
      <c r="D65" s="5"/>
      <c r="E65" s="5"/>
      <c r="F65" s="19"/>
      <c r="G65" s="19"/>
      <c r="H65" s="5"/>
      <c r="I65" s="5"/>
      <c r="J65" s="5"/>
      <c r="K65" s="19"/>
      <c r="L65" s="5"/>
      <c r="M65" s="5"/>
      <c r="N65" s="5"/>
      <c r="O65" s="5"/>
      <c r="P65" s="5"/>
      <c r="Q65" s="5"/>
      <c r="R65" s="5"/>
      <c r="S65" s="5"/>
      <c r="T65" s="5"/>
      <c r="U65" s="5"/>
      <c r="V65" s="5"/>
      <c r="W65" s="5"/>
      <c r="X65" s="5"/>
      <c r="Y65" s="5"/>
    </row>
    <row r="66" spans="1:25" ht="19.899999999999999" customHeight="1" x14ac:dyDescent="0.25">
      <c r="A66" s="5"/>
      <c r="B66" s="19"/>
      <c r="C66" s="5"/>
      <c r="D66" s="5"/>
      <c r="E66" s="5"/>
      <c r="F66" s="19"/>
      <c r="G66" s="19"/>
      <c r="H66" s="5"/>
      <c r="I66" s="5"/>
      <c r="J66" s="5"/>
      <c r="K66" s="19"/>
      <c r="L66" s="5"/>
      <c r="M66" s="5"/>
      <c r="N66" s="5"/>
      <c r="O66" s="5"/>
      <c r="P66" s="5"/>
      <c r="Q66" s="5"/>
      <c r="R66" s="5"/>
      <c r="S66" s="5"/>
      <c r="T66" s="5"/>
      <c r="U66" s="5"/>
      <c r="V66" s="5"/>
      <c r="W66" s="5"/>
      <c r="X66" s="5"/>
      <c r="Y66" s="5"/>
    </row>
    <row r="67" spans="1:25" ht="19.899999999999999" customHeight="1" x14ac:dyDescent="0.25">
      <c r="A67" s="5"/>
      <c r="B67" s="19"/>
      <c r="C67" s="5"/>
      <c r="D67" s="5"/>
      <c r="E67" s="5"/>
      <c r="F67" s="19"/>
      <c r="G67" s="19"/>
      <c r="H67" s="5"/>
      <c r="I67" s="5"/>
      <c r="J67" s="5"/>
      <c r="K67" s="19"/>
      <c r="L67" s="5"/>
      <c r="M67" s="5"/>
      <c r="N67" s="5"/>
      <c r="O67" s="5"/>
      <c r="P67" s="5"/>
      <c r="Q67" s="5"/>
      <c r="R67" s="5"/>
      <c r="S67" s="5"/>
      <c r="T67" s="5"/>
      <c r="U67" s="5"/>
      <c r="V67" s="5"/>
      <c r="W67" s="5"/>
      <c r="X67" s="5"/>
      <c r="Y67" s="5"/>
    </row>
    <row r="68" spans="1:25" ht="19.899999999999999" customHeight="1" x14ac:dyDescent="0.25">
      <c r="A68" s="5"/>
      <c r="B68" s="19"/>
      <c r="C68" s="5"/>
      <c r="D68" s="5"/>
      <c r="E68" s="5"/>
      <c r="F68" s="19"/>
      <c r="G68" s="19"/>
      <c r="H68" s="5"/>
      <c r="I68" s="5"/>
      <c r="J68" s="5"/>
      <c r="K68" s="19"/>
      <c r="L68" s="5"/>
      <c r="M68" s="5"/>
      <c r="N68" s="5"/>
      <c r="O68" s="5"/>
      <c r="P68" s="5"/>
      <c r="Q68" s="5"/>
      <c r="R68" s="5"/>
      <c r="S68" s="5"/>
      <c r="T68" s="5"/>
      <c r="U68" s="5"/>
      <c r="V68" s="5"/>
      <c r="W68" s="5"/>
      <c r="X68" s="5"/>
      <c r="Y68" s="5"/>
    </row>
    <row r="69" spans="1:25" ht="19.899999999999999" customHeight="1" x14ac:dyDescent="0.25">
      <c r="A69" s="5"/>
      <c r="B69" s="19"/>
      <c r="C69" s="5"/>
      <c r="D69" s="5"/>
      <c r="E69" s="5"/>
      <c r="F69" s="19"/>
      <c r="G69" s="19"/>
      <c r="H69" s="5"/>
      <c r="I69" s="5"/>
      <c r="J69" s="5"/>
      <c r="K69" s="19"/>
      <c r="L69" s="5"/>
      <c r="M69" s="5"/>
      <c r="N69" s="5"/>
      <c r="O69" s="5"/>
      <c r="P69" s="5"/>
      <c r="Q69" s="5"/>
      <c r="R69" s="5"/>
      <c r="S69" s="5"/>
      <c r="T69" s="5"/>
      <c r="U69" s="5"/>
      <c r="V69" s="5"/>
      <c r="W69" s="5"/>
      <c r="X69" s="5"/>
      <c r="Y69" s="5"/>
    </row>
    <row r="70" spans="1:25" ht="19.899999999999999" customHeight="1" x14ac:dyDescent="0.25">
      <c r="A70" s="5"/>
      <c r="B70" s="19"/>
      <c r="C70" s="5"/>
      <c r="D70" s="5"/>
      <c r="E70" s="5"/>
      <c r="F70" s="19"/>
      <c r="G70" s="19"/>
      <c r="H70" s="5"/>
      <c r="I70" s="5"/>
      <c r="J70" s="5"/>
      <c r="K70" s="19"/>
      <c r="L70" s="5"/>
      <c r="M70" s="5"/>
      <c r="N70" s="5"/>
      <c r="O70" s="5"/>
      <c r="P70" s="5"/>
      <c r="Q70" s="5"/>
      <c r="R70" s="5"/>
      <c r="S70" s="5"/>
      <c r="T70" s="5"/>
      <c r="U70" s="5"/>
      <c r="V70" s="5"/>
      <c r="W70" s="5"/>
      <c r="X70" s="5"/>
      <c r="Y70" s="5"/>
    </row>
    <row r="71" spans="1:25" ht="19.899999999999999" customHeight="1" x14ac:dyDescent="0.25">
      <c r="A71" s="5"/>
      <c r="B71" s="19"/>
      <c r="C71" s="5"/>
      <c r="D71" s="5"/>
      <c r="E71" s="5"/>
      <c r="F71" s="19"/>
      <c r="G71" s="19"/>
      <c r="H71" s="5"/>
      <c r="I71" s="5"/>
      <c r="J71" s="5"/>
      <c r="K71" s="19"/>
      <c r="L71" s="5"/>
      <c r="M71" s="5"/>
      <c r="N71" s="5"/>
      <c r="O71" s="5"/>
      <c r="P71" s="5"/>
      <c r="Q71" s="5"/>
      <c r="R71" s="5"/>
      <c r="S71" s="5"/>
      <c r="T71" s="5"/>
      <c r="U71" s="5"/>
      <c r="V71" s="5"/>
      <c r="W71" s="5"/>
      <c r="X71" s="5"/>
      <c r="Y71" s="5"/>
    </row>
    <row r="72" spans="1:25" ht="19.899999999999999" customHeight="1" x14ac:dyDescent="0.25">
      <c r="A72" s="5"/>
      <c r="B72" s="19"/>
      <c r="C72" s="5"/>
      <c r="D72" s="5"/>
      <c r="E72" s="5"/>
      <c r="F72" s="19"/>
      <c r="G72" s="19"/>
      <c r="H72" s="5"/>
      <c r="I72" s="5"/>
      <c r="J72" s="5"/>
      <c r="K72" s="19"/>
      <c r="L72" s="5"/>
      <c r="M72" s="5"/>
      <c r="N72" s="5"/>
      <c r="O72" s="5"/>
      <c r="P72" s="5"/>
      <c r="Q72" s="5"/>
      <c r="R72" s="5"/>
      <c r="S72" s="5"/>
      <c r="T72" s="5"/>
      <c r="U72" s="5"/>
      <c r="V72" s="5"/>
      <c r="W72" s="5"/>
      <c r="X72" s="5"/>
      <c r="Y72" s="5"/>
    </row>
    <row r="73" spans="1:25" ht="19.899999999999999" customHeight="1" x14ac:dyDescent="0.25">
      <c r="A73" s="5"/>
      <c r="B73" s="19"/>
      <c r="C73" s="5"/>
      <c r="D73" s="5"/>
      <c r="E73" s="5"/>
      <c r="F73" s="19"/>
      <c r="G73" s="19"/>
      <c r="H73" s="5"/>
      <c r="I73" s="5"/>
      <c r="J73" s="5"/>
      <c r="K73" s="19"/>
      <c r="L73" s="5"/>
      <c r="M73" s="5"/>
      <c r="N73" s="5"/>
      <c r="O73" s="5"/>
      <c r="P73" s="5"/>
      <c r="Q73" s="5"/>
      <c r="R73" s="5"/>
      <c r="S73" s="5"/>
      <c r="T73" s="5"/>
      <c r="U73" s="5"/>
      <c r="V73" s="5"/>
      <c r="W73" s="5"/>
      <c r="X73" s="5"/>
      <c r="Y73" s="5"/>
    </row>
  </sheetData>
  <conditionalFormatting sqref="E14:E27">
    <cfRule type="cellIs" dxfId="1" priority="2" operator="equal">
      <formula>#REF!</formula>
    </cfRule>
    <cfRule type="cellIs" dxfId="0" priority="3" operator="equal">
      <formula>#REF!</formula>
    </cfRule>
  </conditionalFormatting>
  <pageMargins left="0.78749999999999998" right="0.78749999999999998" top="1.0249999999999999" bottom="1.0249999999999999" header="0.78749999999999998" footer="0.78749999999999998"/>
  <pageSetup paperSize="9" firstPageNumber="0" orientation="portrait" horizontalDpi="300" verticalDpi="300"/>
  <headerFooter>
    <oddHeader>&amp;C&amp;"Arial,Standard"&amp;10&amp;A</oddHeader>
    <oddFooter>&amp;C&amp;"Arial,Standard"&amp;10Seite &amp;P</oddFooter>
  </headerFooter>
  <drawing r:id="rId1"/>
  <extLst>
    <ext xmlns:x14="http://schemas.microsoft.com/office/spreadsheetml/2009/9/main" uri="{CCE6A557-97BC-4b89-ADB6-D9C93CAAB3DF}">
      <x14:dataValidations xmlns:xm="http://schemas.microsoft.com/office/excel/2006/main" count="3">
        <x14:dataValidation type="list" operator="equal" showInputMessage="1" showErrorMessage="1" promptTitle="Grad" prompt="Klick auf den Pfeil rechts + auswählen" xr:uid="{00000000-0002-0000-0800-000000000000}">
          <x14:formula1>
            <xm:f>Aus_Betroffen!$D$13:$D$16</xm:f>
          </x14:formula1>
          <x14:formula2>
            <xm:f>0</xm:f>
          </x14:formula2>
          <xm:sqref>D14:D27</xm:sqref>
        </x14:dataValidation>
        <x14:dataValidation type="list" operator="equal" showErrorMessage="1" promptTitle="Pos / neg" prompt="Klick auf den Pfeil rechts + auswählen" xr:uid="{00000000-0002-0000-0800-000001000000}">
          <x14:formula1>
            <xm:f>Aus_Betroffen!$E$13:$E$14</xm:f>
          </x14:formula1>
          <x14:formula2>
            <xm:f>0</xm:f>
          </x14:formula2>
          <xm:sqref>E14:E27</xm:sqref>
        </x14:dataValidation>
        <x14:dataValidation type="list" operator="equal" allowBlank="1" showErrorMessage="1" prompt="Anklicken + Auswählen" xr:uid="{00000000-0002-0000-0800-000002000000}">
          <x14:formula1>
            <xm:f>Dropdown!$C$15:$C$17</xm:f>
          </x14:formula1>
          <x14:formula2>
            <xm:f>0</xm:f>
          </x14:formula2>
          <xm:sqref>F14:F29</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10</vt:i4>
      </vt:variant>
    </vt:vector>
  </HeadingPairs>
  <TitlesOfParts>
    <vt:vector size="21" baseType="lpstr">
      <vt:lpstr>Dashboard</vt:lpstr>
      <vt:lpstr>Gantt</vt:lpstr>
      <vt:lpstr>1. Basisdaten</vt:lpstr>
      <vt:lpstr>2. Zeitplan</vt:lpstr>
      <vt:lpstr>3. Kosten</vt:lpstr>
      <vt:lpstr>4.RACI</vt:lpstr>
      <vt:lpstr>5. Risiko</vt:lpstr>
      <vt:lpstr>6. Betroffen</vt:lpstr>
      <vt:lpstr>7. Kommunikation</vt:lpstr>
      <vt:lpstr>Hilfe</vt:lpstr>
      <vt:lpstr>Dropdown</vt:lpstr>
      <vt:lpstr>Betroffen</vt:lpstr>
      <vt:lpstr>Budget</vt:lpstr>
      <vt:lpstr>Grenzwert_1</vt:lpstr>
      <vt:lpstr>Grenzwert_2</vt:lpstr>
      <vt:lpstr>Kosten_Aus</vt:lpstr>
      <vt:lpstr>Projektteam</vt:lpstr>
      <vt:lpstr>Tab_Tasks</vt:lpstr>
      <vt:lpstr>Titel</vt:lpstr>
      <vt:lpstr>Zeit_Aus_Knoten</vt:lpstr>
      <vt:lpstr>Zeitplan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Teufelskomet</dc:creator>
  <dc:description/>
  <cp:lastModifiedBy>Teufelskomet</cp:lastModifiedBy>
  <cp:revision>214</cp:revision>
  <cp:lastPrinted>2025-05-04T09:12:31Z</cp:lastPrinted>
  <dcterms:created xsi:type="dcterms:W3CDTF">2020-12-28T13:29:40Z</dcterms:created>
  <dcterms:modified xsi:type="dcterms:W3CDTF">2025-06-05T08:13:59Z</dcterms:modified>
  <dc:language>de-DE</dc:language>
</cp:coreProperties>
</file>